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C:\Users\Luis Fernando\Documents\LUIS FER  todo  SEPT   19\3.     DISTRISEGURIDAD\PLAN ACCION 2025\REPORTE MARZO 2025\"/>
    </mc:Choice>
  </mc:AlternateContent>
  <xr:revisionPtr revIDLastSave="0" documentId="13_ncr:1_{F773F8E1-7E17-49D1-82EE-FC663975213C}" xr6:coauthVersionLast="47" xr6:coauthVersionMax="47" xr10:uidLastSave="{00000000-0000-0000-0000-000000000000}"/>
  <bookViews>
    <workbookView xWindow="-120" yWindow="-120" windowWidth="20730" windowHeight="11160" tabRatio="589" activeTab="3" xr2:uid="{00000000-000D-0000-FFFF-FFFF00000000}"/>
  </bookViews>
  <sheets>
    <sheet name="INSTRUCTIVO" sheetId="8" r:id="rId1"/>
    <sheet name="1. ESTRATÉGICO" sheetId="1" r:id="rId2"/>
    <sheet name="2. GESTIÓN-MIPG GIOVANA" sheetId="7" r:id="rId3"/>
    <sheet name="3. INVERSIÓN" sheetId="6" r:id="rId4"/>
    <sheet name="CONTROL DE CAMBIOS " sheetId="3" r:id="rId5"/>
    <sheet name="ANEXO1" sheetId="4" r:id="rId6"/>
  </sheets>
  <externalReferences>
    <externalReference r:id="rId7"/>
  </externalReferences>
  <definedNames>
    <definedName name="_xlnm._FilterDatabase" localSheetId="1" hidden="1">'1. ESTRATÉGICO'!$A$1:$Z$7</definedName>
    <definedName name="CDP">[1]!Tabla3[CDP]</definedName>
    <definedName name="CDPPROYECTO">[1]!Tabla3[PROYECTO]</definedName>
    <definedName name="CODIGO">[1]!Tabla2[CÓDIGO DE PROYECTO BPIN]</definedName>
    <definedName name="estado">[1]!Tabla7[Estado]</definedName>
    <definedName name="Frecuencia">[1]!Tabla6[Frecuencia]</definedName>
    <definedName name="PROYECTO">[1]!Tabla2[PROYECTO DE INVERSIÓN]</definedName>
    <definedName name="PROYECTOS">[1]!Tabla2[PROYECTO DE INVERSIÓN]</definedName>
    <definedName name="RP">[1]!Tabla5[RP]</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46" i="6" l="1"/>
  <c r="AO46" i="6"/>
  <c r="AM46" i="6"/>
  <c r="AQ42" i="6"/>
  <c r="AP42" i="6"/>
  <c r="AO40" i="6"/>
  <c r="AN40" i="6"/>
  <c r="AM40" i="6"/>
  <c r="AQ38" i="6"/>
  <c r="AP38" i="6"/>
  <c r="AQ10" i="6"/>
  <c r="AP10" i="6"/>
  <c r="AN35" i="6"/>
  <c r="AO35" i="6"/>
  <c r="AM35" i="6"/>
  <c r="AN49" i="6" l="1"/>
  <c r="AM49" i="6"/>
  <c r="AO49" i="6"/>
  <c r="V30" i="1"/>
  <c r="U30" i="1"/>
  <c r="W25" i="1"/>
  <c r="V25" i="1"/>
  <c r="V21" i="1"/>
  <c r="W20" i="1"/>
  <c r="W19" i="1"/>
  <c r="W16" i="1"/>
  <c r="W17" i="1"/>
  <c r="W15" i="1"/>
  <c r="V18" i="1"/>
  <c r="W14" i="1"/>
  <c r="W9" i="1"/>
  <c r="W10" i="1"/>
  <c r="W11" i="1"/>
  <c r="W12" i="1"/>
  <c r="V22" i="1"/>
  <c r="V20" i="1"/>
  <c r="V19" i="1"/>
  <c r="U18" i="1"/>
  <c r="V16" i="1"/>
  <c r="V17" i="1"/>
  <c r="V15" i="1"/>
  <c r="V14" i="1"/>
  <c r="U14" i="1"/>
  <c r="V9" i="1"/>
  <c r="V10" i="1"/>
  <c r="V11" i="1"/>
  <c r="V12" i="1"/>
  <c r="V13" i="1"/>
  <c r="V8" i="1"/>
  <c r="U15" i="1"/>
  <c r="U16" i="1"/>
  <c r="U17" i="1"/>
  <c r="U19" i="1"/>
  <c r="U20" i="1"/>
  <c r="U9" i="1"/>
  <c r="U10" i="1"/>
  <c r="U11" i="1"/>
  <c r="U12" i="1"/>
  <c r="U13" i="1"/>
  <c r="T9" i="1"/>
  <c r="T10" i="1"/>
  <c r="T11" i="1"/>
  <c r="T12" i="1"/>
  <c r="T13" i="1"/>
  <c r="T15" i="1"/>
  <c r="T16" i="1"/>
  <c r="T17" i="1"/>
  <c r="T19" i="1"/>
  <c r="T20" i="1"/>
  <c r="T22" i="1"/>
  <c r="T8" i="1"/>
  <c r="S9" i="1"/>
  <c r="S10" i="1"/>
  <c r="AP49" i="6" l="1"/>
  <c r="AQ49" i="6"/>
  <c r="W18" i="1"/>
  <c r="W30" i="1" s="1"/>
  <c r="R7" i="1"/>
  <c r="N13"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USUARIO</author>
  </authors>
  <commentList>
    <comment ref="A48" authorId="0" shapeId="0" xr:uid="{F4892D0A-6503-4961-9E96-157E9C7105BD}">
      <text>
        <r>
          <rPr>
            <b/>
            <sz val="9"/>
            <color indexed="81"/>
            <rFont val="Tahoma"/>
            <family val="2"/>
          </rPr>
          <t xml:space="preserve">USUARIO:
</t>
        </r>
        <r>
          <rPr>
            <sz val="9"/>
            <color indexed="81"/>
            <rFont val="Tahoma"/>
            <family val="2"/>
          </rPr>
          <t>Hitos intermedios que evidencian el avance en la generacion de un producto en el tiempo
PRODUCTO TANGIBLE DE LA ACTIVIDAD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USUARIO</author>
  </authors>
  <commentList>
    <comment ref="M7" authorId="0" shapeId="0" xr:uid="{00000000-0006-0000-0100-000001000000}">
      <text>
        <r>
          <rPr>
            <b/>
            <sz val="9"/>
            <color indexed="81"/>
            <rFont val="Tahoma"/>
            <family val="2"/>
          </rPr>
          <t>USUARIO:
1. BIEN
2. SERVICIO</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USUARIO</author>
    <author>JOHANA VIELLAR</author>
  </authors>
  <commentList>
    <comment ref="M8" authorId="0" shapeId="0" xr:uid="{86B295B5-747F-44E1-B984-D2234A60B015}">
      <text>
        <r>
          <rPr>
            <b/>
            <sz val="9"/>
            <color indexed="81"/>
            <rFont val="Tahoma"/>
            <family val="2"/>
          </rPr>
          <t xml:space="preserve">USUARIO:
</t>
        </r>
        <r>
          <rPr>
            <sz val="9"/>
            <color indexed="81"/>
            <rFont val="Tahoma"/>
            <family val="2"/>
          </rPr>
          <t>Hitos intermedios que evidencian el avance en la generacion de un producto en el tiempo
PRODUCTO TANGIBLE DE LA ACTIVIDAD</t>
        </r>
      </text>
    </comment>
    <comment ref="AA8" authorId="1" shapeId="0" xr:uid="{8E398F8D-A793-4719-97AD-A0C63BD4DCF3}">
      <text>
        <r>
          <rPr>
            <sz val="9"/>
            <color indexed="81"/>
            <rFont val="Tahoma"/>
            <family val="2"/>
          </rPr>
          <t xml:space="preserve">VER ANEXO 1
</t>
        </r>
      </text>
    </comment>
    <comment ref="AB8" authorId="1" shapeId="0" xr:uid="{93F83470-8154-4421-A550-98DB5AB9DD09}">
      <text>
        <r>
          <rPr>
            <b/>
            <sz val="9"/>
            <color indexed="81"/>
            <rFont val="Tahoma"/>
            <family val="2"/>
          </rPr>
          <t>VER ANEXO 1</t>
        </r>
        <r>
          <rPr>
            <sz val="9"/>
            <color indexed="81"/>
            <rFont val="Tahoma"/>
            <family val="2"/>
          </rPr>
          <t xml:space="preserve">
</t>
        </r>
      </text>
    </comment>
  </commentList>
</comments>
</file>

<file path=xl/sharedStrings.xml><?xml version="1.0" encoding="utf-8"?>
<sst xmlns="http://schemas.openxmlformats.org/spreadsheetml/2006/main" count="869" uniqueCount="414">
  <si>
    <t xml:space="preserve">
</t>
  </si>
  <si>
    <t>ALCALDIA DISTRITAL DE CARTAGENA DE INDIAS</t>
  </si>
  <si>
    <t>MACROPROCESO: PLANEACIÓN TERRITORIAL Y DIRECCIONAMIENTO ESTRATEGICO</t>
  </si>
  <si>
    <t>Versión: 1.0</t>
  </si>
  <si>
    <t>PROCESO / SUBPROCESO: GESTIÓN DE LA INVERSIÓN PUBLICA / GESTIÓN DEL PLAN DE DESARROLLO Y SUS INSTRUMENTOS DE EJECUCIÓN</t>
  </si>
  <si>
    <t xml:space="preserve">DEPENDENCIA : </t>
  </si>
  <si>
    <t>PROGRAMACIÓN PRESUPUESTAL</t>
  </si>
  <si>
    <t xml:space="preserve">PROGRAMA </t>
  </si>
  <si>
    <t>UNIDAD DE MEDIDA DEL INDICADOR DE PRODUCTO</t>
  </si>
  <si>
    <t>ENTREGABLE
INDICADOR DE PRODUCTO SEGÚN CATALOGO DE PRODUCTO</t>
  </si>
  <si>
    <t>PROYECTO DE INVERSIÓN</t>
  </si>
  <si>
    <t>CÓDIGO DE PROYECTO BPIN</t>
  </si>
  <si>
    <t>ENTREGABLE</t>
  </si>
  <si>
    <t>APROPACION DEFINITIVA POR PROYECTO</t>
  </si>
  <si>
    <t>FECHA DE INICIO DE LA ACTIVIDAD O ENTREGABLE</t>
  </si>
  <si>
    <t>FECHA DE TERMINACIÓN DEL ENTREGABLE</t>
  </si>
  <si>
    <t>TIEMPO DE EJECUCIÓN
(número de días)</t>
  </si>
  <si>
    <t>BENEFICIARIOS PROGRAMADOS</t>
  </si>
  <si>
    <t>FUENTE DE FINANCIACIÓN</t>
  </si>
  <si>
    <t>APROPIACIÓN INICIAL
(en pesos)</t>
  </si>
  <si>
    <t>RUBRO PRESUPUESTAL</t>
  </si>
  <si>
    <t>CODIGO RUBRO PRESUPUESTAL</t>
  </si>
  <si>
    <t>¿REQUIERE CONTRATACIÓN?</t>
  </si>
  <si>
    <t>MODALIDAD DE SELECCIÓN</t>
  </si>
  <si>
    <t>FUENTE DE RECURSOS</t>
  </si>
  <si>
    <t>FECHA DE INICIO DE CONTRATACIÓN</t>
  </si>
  <si>
    <t xml:space="preserve">RIESGOS ASOCIADOS AL PROCESO </t>
  </si>
  <si>
    <t>CONTROLES ESTABLECIDOS PARA LOS RIESGOS</t>
  </si>
  <si>
    <t>IMPULSOR DE AVANCE</t>
  </si>
  <si>
    <t>DESCRIPCION DE LA META PRODUCTO 2024-2027</t>
  </si>
  <si>
    <t>VALOR DE LA META PRODUCTO 2024-2027</t>
  </si>
  <si>
    <t>PROGRAMACIÓN META PRODUCTO 2024</t>
  </si>
  <si>
    <t>DESCRIPCION DE LA ADQUISICION ASOCIADA AL PROYECTO</t>
  </si>
  <si>
    <t>PROGRAMA</t>
  </si>
  <si>
    <t>INDICADOR DE PRODUCTO SEGÚN PDD</t>
  </si>
  <si>
    <t xml:space="preserve"> El objetivo principal del Modelo Integrado de Planeación y Gestión - MIPG es dinamizar la gestión de las organizaciones públicas para generar bienes y servicios que resuelvan efectivamente las necesidades de la ciudadanía en el marco de la integralidad y la legalidad y la promoción de acciones que contribuyan a la  lucha contra la corrupcion. Por lo que el  principal beneficio del actual Modelo Integrado de Planeación y Gestión - MIPG es su contribución al fortalecimiento de las capacidades de las organizaciones, ya que se focaliza en las prácticas y procesos clave que ellas adelantan para convertir insumos en resultados, apuntando a transformar el Estado Colombiano, de un Estado legislativo a un Estado prestador de servicios.   
En relacion a lo anterior pretendemos que se identifique desde su dependencia como se relaciona el trabajo que se efectua para lograr lo propuesto.</t>
  </si>
  <si>
    <t>NOMBRE DEL RESPONSABLE</t>
  </si>
  <si>
    <t>CONTROL DE CAMBIOS</t>
  </si>
  <si>
    <t>FECHA</t>
  </si>
  <si>
    <t>DESCRIPCIÓN DEL CAMBIO</t>
  </si>
  <si>
    <t>VERSIÓN</t>
  </si>
  <si>
    <t>CARGO</t>
  </si>
  <si>
    <t>NOMBRE</t>
  </si>
  <si>
    <t>FIRMA</t>
  </si>
  <si>
    <t>ELABORÓ</t>
  </si>
  <si>
    <t>Profesional Especializado codigo 222 grado 41</t>
  </si>
  <si>
    <t>María Bernarda Pérez Carmona</t>
  </si>
  <si>
    <t>REVISÓ</t>
  </si>
  <si>
    <t>Secretario de Planeación Distrital</t>
  </si>
  <si>
    <t>APROBÓ</t>
  </si>
  <si>
    <t xml:space="preserve">Modalidad de selección </t>
  </si>
  <si>
    <t>Código</t>
  </si>
  <si>
    <t>Fuente de los recursos</t>
  </si>
  <si>
    <t>Solicitud de información a los Proveedores</t>
  </si>
  <si>
    <t xml:space="preserve">Recursos propios </t>
  </si>
  <si>
    <t>Licitación pública</t>
  </si>
  <si>
    <t>Presupuesto de entidad nacional</t>
  </si>
  <si>
    <t>Licitación pública (Obra pública)</t>
  </si>
  <si>
    <t>Regalías</t>
  </si>
  <si>
    <t>Concurso de méritos con precalificación</t>
  </si>
  <si>
    <t>Recursos de crédito</t>
  </si>
  <si>
    <t>Concurso de méritos abierto</t>
  </si>
  <si>
    <t>SGP</t>
  </si>
  <si>
    <t xml:space="preserve">Contratación directa (con ofertas) </t>
  </si>
  <si>
    <t>No Aplica</t>
  </si>
  <si>
    <t>Selección abreviada menor cuantía</t>
  </si>
  <si>
    <t>Selección Abreviada de Menor Cuantia sin Manifestacion de Interés</t>
  </si>
  <si>
    <t>Selección abreviada subasta inversa</t>
  </si>
  <si>
    <t>Mínima cuantía</t>
  </si>
  <si>
    <t>Contratación régimen especial - Selección de comisionista</t>
  </si>
  <si>
    <t>Contratación régimen especial - Enajenación de bienes para intermediarios idóneos</t>
  </si>
  <si>
    <t>Contratación régimen especial - Régimen especial</t>
  </si>
  <si>
    <t>Contratación régimen especial - Banco multilateral y organismos multilaterales</t>
  </si>
  <si>
    <t>Contratación régimen especial (con ofertas)  - Selección de comisionista</t>
  </si>
  <si>
    <t>Contratación régimen especial (con ofertas)  - Enajenación de bienes para intermediarios idóneos</t>
  </si>
  <si>
    <t>Contratación régimen especial (con ofertas)  - Régimen especial</t>
  </si>
  <si>
    <t>Contratación régimen especial (con ofertas)  - Banco multilateral y organismos multilaterales</t>
  </si>
  <si>
    <t>Contratación directa.</t>
  </si>
  <si>
    <t>Seléccion abreviada - acuerdo marco</t>
  </si>
  <si>
    <t>Julio 16-2024</t>
  </si>
  <si>
    <t>Camilo Rey Sabogal</t>
  </si>
  <si>
    <t xml:space="preserve">IMPULSOR DE AVANCE </t>
  </si>
  <si>
    <t>LINEA BASE SEGUN PDD</t>
  </si>
  <si>
    <t>PROGRAMACIÓN META PRODUCTO A 2024</t>
  </si>
  <si>
    <t>DIMENSIONES DE MIPG</t>
  </si>
  <si>
    <t>PROCESO ASOCIADO</t>
  </si>
  <si>
    <t>SUBPROCESO ASOCIADO</t>
  </si>
  <si>
    <t>OBJETIVO DEL SUBPROCESO</t>
  </si>
  <si>
    <t>PLANES DECRETO 612 DE 2018</t>
  </si>
  <si>
    <t>ENTIDADES</t>
  </si>
  <si>
    <t>SERVIDORES</t>
  </si>
  <si>
    <t>CIUDADANÍA</t>
  </si>
  <si>
    <t>INTERNO</t>
  </si>
  <si>
    <t>OBJETIVO DE DESARROLLO SOSTENIBLE</t>
  </si>
  <si>
    <t>PLAN ANUAL DE ADQUISICIONES</t>
  </si>
  <si>
    <t>ADMINISTRACIÓN DE RIESGOS</t>
  </si>
  <si>
    <t>PONDERACIÓN DE LA META PRODUCTO</t>
  </si>
  <si>
    <t>DESCRIPCIÓN DE LA META PRODUCTO 2024-2027</t>
  </si>
  <si>
    <t>META DE RESULTADO</t>
  </si>
  <si>
    <t>DENOMINACION DEL PRODUCTO</t>
  </si>
  <si>
    <t xml:space="preserve">Descripcion del objetivo del subproceso al cual pertenece </t>
  </si>
  <si>
    <t>META RESULTADO</t>
  </si>
  <si>
    <t xml:space="preserve">PONDERACION DE LA META PRODUCTO </t>
  </si>
  <si>
    <t xml:space="preserve">RIESGOS DEL PROYECTO </t>
  </si>
  <si>
    <t>ACCIONES DE CONTROL DE LOS RIESGOS DE LOS PROYECTOS</t>
  </si>
  <si>
    <t>Ingrese en esta casilla el ODS con el que se articula el programa de su competencia según el Acuerdo 139 que adopta el Plan de Desarrollo Distrital 2024-2027 'Cartagena, Ciudad de Derechos'.</t>
  </si>
  <si>
    <t>Ingrese en esta casilla la línea estratégica correspondiente al programa de su competencia según el Acuerdo 139 que adopta el Plan de Desarrollo Distrital 2024-2027 'Cartagena, Ciudad de Derechos'.</t>
  </si>
  <si>
    <t>Ingrese en esta casilla el impulsor de avance que facilita el logro del objetivo del programa de su competencia según el Acuerdo 139 que adopta el Plan de Desarrollo Distrital 2024-2027 'Cartagena, Ciudad de Derechos'.</t>
  </si>
  <si>
    <t>Ingrese en esta casilla la meta de resultado esperada del programa de su competencia según el Acuerdo 139 que adopta el Plan de Desarrollo Distrital 2024-2027 'Cartagena, Ciudad de Derechos'.</t>
  </si>
  <si>
    <t xml:space="preserve">Ingrese en este casilla el indicador definido para cumplir la meta de producto en el Plan de Desarrollo según el Acuerdo 139 que adopta el Plan de Desarrollo Distrital 2024-2027 'Cartagena, Ciudad de Derechos' </t>
  </si>
  <si>
    <t>Ingrese en esta casilla la expresion fisica con la que se mostrará el resultado de la meta propuesta. (Ejemplo: número, porcentaje, kilometro).</t>
  </si>
  <si>
    <t xml:space="preserve">Ingrese en esta casilla el valor que se encuentra en el Acuerdo 139 que adopta el Plan de Desarrollo Distrital 2024-2027 'Cartagena, Ciudad de Derechos', como el punto de partida para definir el alcance de la meta producto.  </t>
  </si>
  <si>
    <t>Ingrese en esta casilla lo que persigue el indicador en el cuatrenio, se encuentra plasmado en el Acuerdo 139 que adopta el Plan de Desarrollo Distrital 2024-2027 'Cartagena, Ciudad de Derechos'</t>
  </si>
  <si>
    <t xml:space="preserve">Ingrese en esta casilla el valor porcentual asignado a la meta producto </t>
  </si>
  <si>
    <t>Ingrese en esta casilla la naturaleza del producto a entregar, señalando con una X si es bien o servicio</t>
  </si>
  <si>
    <t>Ingrese en esta casilla el indicador de producto según el catálogo de producto de la MGA</t>
  </si>
  <si>
    <t>Ingrese en esta casilla el numero de la meta a alcanzar al finalizar el cuatrienio. Esto se encuentra inmerso en la descripcion de la meta producto identificada en el Plan de Desarrollo Distrital.</t>
  </si>
  <si>
    <t>Ingrese en esta casilla, la cantidad de la meta propuesta para la actual vigencia, relacionada con el Plan Indicativo.</t>
  </si>
  <si>
    <t>Ingrese en esta casilla la dimensión identificada:
Definir desde la competencia de la dependencia y sus procesos con que dimensión se identifican de las 7 que componen el modelo. Como son:
1. Talento Humano
2. Direccionamiento Estrategico
3. Gestion con Valores por Resultados
4. Evaluacion de Resultados
5. Informacion y Comunicación 
6. Gestion del Conocimiento
7. Control Interno</t>
  </si>
  <si>
    <t xml:space="preserve">Relacione en esta casilla la política de gestión y desempeño institucional alineada a su proceso (Éstas se ubican en una de las siete dimensiones de MIPG y las 19 políticas)
</t>
  </si>
  <si>
    <t>Relacione en esta casilla el subproceso de su competencia (Identifique esto en el mapa de interrelación de procesos).</t>
  </si>
  <si>
    <t xml:space="preserve">Relacione en esta casilla el proceso de gestión asociado al programa y al producto (Identifique el proceso de su competencia en el mapa de interrelacion de procesos alineado con su dependencia).
</t>
  </si>
  <si>
    <t>Defina en esta casilla con una X a qué grupo de valor pertenece, ya sea entidades, ciudadanía, servidores-interno.</t>
  </si>
  <si>
    <t>Ingrese en esta casilla el nombre del proyecto a partir del cual se desarrollará el programa con el que se articula.</t>
  </si>
  <si>
    <t>Ingrese en esta casilla el número BPIN del proyecto a partir del cual se desarrollará el programa con el que se articula.</t>
  </si>
  <si>
    <t>Ingrese en esta casilla el listado de actividades del proyecto a partir de las cuales se desarrollará el programa con el que se articula (Incluir actividades misionales que se desarrollan conforme al propósito de la entidad y su proceso). Es importante que este listado de actividades coincida totalmente con las viabilizadas en el SUIFP.</t>
  </si>
  <si>
    <t>Ingrese en esta casilla el número o pocentaje que se pretende alcanzar con cada actividad del proyecto durante la vigencia.</t>
  </si>
  <si>
    <t>Indique en esta casilla la fecha de inicio de la actividad en la vigencia 2024</t>
  </si>
  <si>
    <t>Indique en esta casilla la fecha de terminación de la actividad en la vigencia 2024</t>
  </si>
  <si>
    <t>Indique en esta casilla el número de días que requiere el desarrollo de la actividad para la vigencia 2024</t>
  </si>
  <si>
    <t>Ingrese en esta casilla el número de personas estimadas que van a recibir beneficio de la actividad programada en el proyecto</t>
  </si>
  <si>
    <t>Ingrese en esta casilla la Unidad Comunera de Gobierno donde se aplica el proyecto asociado</t>
  </si>
  <si>
    <t xml:space="preserve">Indique en esta casilla el nombre de la pesona encargada de supervisar las actividades del proyecto encaminadas a conseguir la meta propuesta </t>
  </si>
  <si>
    <t xml:space="preserve">Ingrese en esta casilla los riesgos identificados al proyecto </t>
  </si>
  <si>
    <t xml:space="preserve">Ingrese en esta casilla las acciones para controlar los riesgos identificados al proyecto </t>
  </si>
  <si>
    <t>Ingrese el valor numérico en pesos del Plan Operativo Anual de Inversión asignado al rubro presupuestal</t>
  </si>
  <si>
    <t xml:space="preserve">Ingrese el valor numérico en pesos del Plan Operativo Anual de Inversion asignado al rubro presupuestal luego de adiciones y deducciones </t>
  </si>
  <si>
    <t>Ingrese el nombre de la fuente de recursos con lo que financiará la actividad</t>
  </si>
  <si>
    <t>Indique el rubro del presupuesto que abarca el sector de su competencia.</t>
  </si>
  <si>
    <t>Ingrese el código numérico que identifica el concepto del gasto (Funcionamiento, Deuda, Inversión) y el cual es definido en el Decreto de Liquidación.</t>
  </si>
  <si>
    <t>En esta casilla ingrese si es necesaria la contratación</t>
  </si>
  <si>
    <t xml:space="preserve">Relacione la descripcion que se encuentra en el Plan Anual de Adquisiciones asociada al proyecto de inversión </t>
  </si>
  <si>
    <t>Indique la modalidad de contratación selecionada (Licitación Pública, concurso de méritos, selección abreviada, mínima cuantía, contratación directa)</t>
  </si>
  <si>
    <t>Indique la fuente de recursos asignada por el acuerdo de presupuesto</t>
  </si>
  <si>
    <t>Indique la fecha tentativa de inicio del proceso de contratación</t>
  </si>
  <si>
    <t>Ingrese en esta casilla cada uno de los riesgos identificados en el proceso definido, y desarrollado en la caracterización de la gestión por proceso</t>
  </si>
  <si>
    <t xml:space="preserve">Ingrese en esta casilla cada uno de los controles formulados para cada riesgo identificado en el proceso definido </t>
  </si>
  <si>
    <t>OBJETIVO GENERAL DEL PROYECTO</t>
  </si>
  <si>
    <t>PRODUCTO DEL PROYECTO</t>
  </si>
  <si>
    <t xml:space="preserve"> META PRODUCTO PDD 2024</t>
  </si>
  <si>
    <t>FECHA DE INICIO DE LA ACTIVIDAD</t>
  </si>
  <si>
    <t>FECHA DE TERMINACIÓN DE LA ACTIVIDAD</t>
  </si>
  <si>
    <t>APROPACIÓN DEFINITIVA POR PROYECTO</t>
  </si>
  <si>
    <t>DESCRIPCIÓN DE LA ADQUISICIÓN ASOCIADA AL PROYECTO</t>
  </si>
  <si>
    <t>GESTIÓN ADMINISTRATIVA - MIPG</t>
  </si>
  <si>
    <t>LÍNEA BASE 
SEGUN PDD</t>
  </si>
  <si>
    <t>LÍNEA ESTRATÉGICA</t>
  </si>
  <si>
    <t>TIPO DE INDICADOR</t>
  </si>
  <si>
    <t>FORMATO PLAN DE ACCIÓN INSTITUCIONAL</t>
  </si>
  <si>
    <t>INSTRUCTIVO PARA EL DILIGENCIAMIENTO DEL PLAN DE ACCIÓN INSTITUCIONAL VIGENCIA 2024</t>
  </si>
  <si>
    <t>PLANTEAMIENTO ESTRATÉGICO- PLAN DE DESARROLLO</t>
  </si>
  <si>
    <t>PROGRAMACIÓN META PRODUCTO 2027</t>
  </si>
  <si>
    <t>PROGRAMACIÓN META PRODUCTO 2025</t>
  </si>
  <si>
    <t>PROGRAMACIÓN META PRODUCTO 2026</t>
  </si>
  <si>
    <t>UNIDAD COMUNERA DE GOBIERNO A IMPACTAR</t>
  </si>
  <si>
    <t>OBJETIVO ESTRATÉGICO</t>
  </si>
  <si>
    <t>NOMBRE DEL INDICADOR</t>
  </si>
  <si>
    <t>FRECUENCIA</t>
  </si>
  <si>
    <t>PROPÓSITO</t>
  </si>
  <si>
    <t>PROYECTOS DE INVERSIÓN</t>
  </si>
  <si>
    <t>DEPENDENCIA:</t>
  </si>
  <si>
    <t xml:space="preserve"> POLÍTICA DE GESTIÓN Y DESEMPEÑO INSTITUCIONAL</t>
  </si>
  <si>
    <t>Ingrese en esta casilla el nombre del indicador asociado a los objetivos estratégicos de la entidad, de acuerdo al proceso o subproceso de su competencia.</t>
  </si>
  <si>
    <t>Describa en esta casilla la meta que espera lograr a partir del indicador mencionado en la casilla anterior.</t>
  </si>
  <si>
    <t>Describa en esta casilla la frecuencia con la que se hará el reporte.</t>
  </si>
  <si>
    <t>Describa en esta casilla el tipo de indicador relacionado, según su naturaleza (eficiencia, eficaz, efectividad, etc).</t>
  </si>
  <si>
    <t>Indique a cuál Plan Institucional, de los establecidos en el Decreto 612 del 2018, le aporta este producto.</t>
  </si>
  <si>
    <t>DENOMINACIÓN DEL PRODUCTO</t>
  </si>
  <si>
    <t>PLANTEAMIENTO ESTRATÉGICO PLAN DE ACCIÓN INSTITUCIONAL (Hoja 1)</t>
  </si>
  <si>
    <t>GESTIÓN ADMINISTRATIVA MIPG (Hoja 2)</t>
  </si>
  <si>
    <t>PLAN DE ACCION - INVERSIÓN (Hoja 3)</t>
  </si>
  <si>
    <t>PROGRAMACIÓN PRESUPUESTAL (Hoja 3)</t>
  </si>
  <si>
    <t>PLAN ANUAL DE ADQUISICIONES (Hoja 3)</t>
  </si>
  <si>
    <t xml:space="preserve">LINEA ESTRATÉGICA </t>
  </si>
  <si>
    <t>Ingrese en esta casilla el objetivo estratégico definido en la plataforma estratégica,  relacionado con su proceso y con la línea estratégica en la cual el Acuerdo 139 del 2024 le asignó su responsabilidad.</t>
  </si>
  <si>
    <t>POLÍTICAS DE GESTIÓN Y DESEMPEÑO INSTITUCIONAL</t>
  </si>
  <si>
    <t>PROCESO ASOCIADO A PROGRAMA Y PRODUCTO</t>
  </si>
  <si>
    <t>GRUPOS DE VALOR</t>
  </si>
  <si>
    <t xml:space="preserve">Bien </t>
  </si>
  <si>
    <t>Servicio</t>
  </si>
  <si>
    <t>DIMENSIÓN (ES) DE MIPG</t>
  </si>
  <si>
    <t>ACTIVIDADES DE PROYECTO DE INVERSIÓN 
( HITOS )</t>
  </si>
  <si>
    <t xml:space="preserve">Ingrese en esta casilla el nombre de los programas de su competencia según el Acuerdo 139 que adopta el Plan de Desarrollo Distrital 2024-2027 'Cartagena, Ciudad de Derechos' (revise e incorpore los programas del Capítulo de los Pueblos y Comunidades Étnicas donde tienen compromisos, así como sus metas compartidas con otras dependencias). </t>
  </si>
  <si>
    <t>CÓDIGO DE PROGRAMA</t>
  </si>
  <si>
    <t>Ingrese en esta casilla el código del programa establecido en el Plan Operativo Anual de Inversiones.</t>
  </si>
  <si>
    <t>PROGRAMACIÓN NUMÉRICA DE LA ACTIVIDAD PROYECTO (VIGENCIA)</t>
  </si>
  <si>
    <t>Ingrese en esta casilla el fin general del proyecto a partir del cual se desarrollará el programa con el que se articula.</t>
  </si>
  <si>
    <t>OBJETIVO ESPECIFICO DEL PROYECTO</t>
  </si>
  <si>
    <t>OBJETIVO ESPECÍFICO DEL PROYECTO</t>
  </si>
  <si>
    <t>Ingrese en esta casilla el objetivo específico asociado al objetivo general diligenciado en la casilla anterior.</t>
  </si>
  <si>
    <t>Ingrese en esta casilla el producto que materializa el objetivo específico relacionado en la casilla anterior.</t>
  </si>
  <si>
    <t>PONDERACIÓN DE PRODUCTO</t>
  </si>
  <si>
    <t>PONDERACIÓN DE  PRODUCTO</t>
  </si>
  <si>
    <t>Ingrese en esta casilla la ponderacion asignada al producto en cuestión.</t>
  </si>
  <si>
    <t>Ingrese en esta casilla el producto resultante de cada actividad de proyecto a realizar.</t>
  </si>
  <si>
    <t>ACTIVIDADES DE PROYECTO DE INVERSIÓN
( HITOS )</t>
  </si>
  <si>
    <t>PROGRAMACIÓN NUMÉRICA DE LA ACTIVIDAD PROYECTO 2024</t>
  </si>
  <si>
    <t>CUANTÍA ASIGNADA A LA CONTRATACIÓN</t>
  </si>
  <si>
    <t>Ingrese en esta casilla el valor de la contratación relacionada</t>
  </si>
  <si>
    <t>PRIMERA INFANCIA, INFANCIA Y ADOLESCENCIA</t>
  </si>
  <si>
    <t>CAMBIO CLIMÁTICO</t>
  </si>
  <si>
    <t>GESTIÓN DEL RIESGO DE DESASTRES</t>
  </si>
  <si>
    <t>TRAZADOR PRESUPUESTAL</t>
  </si>
  <si>
    <t>EQUIDAD DE LA MUJER</t>
  </si>
  <si>
    <t>DESPLAZADOS</t>
  </si>
  <si>
    <t>VÍCTIMAS</t>
  </si>
  <si>
    <t>POLÍTICA DE ADMINISTRACION DE RIESGOS</t>
  </si>
  <si>
    <t xml:space="preserve">“Establece los lineamientos y parámetros en la Alcaldía Mayor de Cartagena de Indias para la identificación, análisis, evaluación, tratamiento, monitoreo, revisión, 
valoración, comunicación, consulta y seguimiento de los riesgos a los que se  expone y pueden afectar el cumplimiento de los objetivos institucionales en el marco 
de los procesos, planes y proyectos de la entidad debido a eventos potenciales y  que pueden llevar a la posibilidad de incurrir en pérdidas o afectaciones a nivel 
económico o reputaciones por deficiencias, fallas o inadecuaciones, en el recurso  humano, procesos, tecnología, infraestructura o por la ocurrencia de 
acontecimientos externos.” </t>
  </si>
  <si>
    <t>Ingrese en esta casilla el trazador presupuestal asociado a la actividad de proyecto.</t>
  </si>
  <si>
    <t>Fecha: 16/07/2024</t>
  </si>
  <si>
    <t>Código: PTDGI01-F001</t>
  </si>
  <si>
    <t>Página: 2 de 3</t>
  </si>
  <si>
    <t>Página: 1 de 3</t>
  </si>
  <si>
    <t>Página: 3 de 3</t>
  </si>
  <si>
    <t>Elaboración del  documento</t>
  </si>
  <si>
    <t>1.0</t>
  </si>
  <si>
    <t>VALIDACIÓN DEL DOCUMENTO</t>
  </si>
  <si>
    <t>SEGURIDAD HUMANA</t>
  </si>
  <si>
    <t>Reducir tasa de homicidio a 28 por cada 100 mil habitantes</t>
  </si>
  <si>
    <t>Reducir tasa de hurto a personas a 550 por cada 100 mil habitantes</t>
  </si>
  <si>
    <t>Reducir número de extorsiones a 90</t>
  </si>
  <si>
    <t>Reducir número de hurtos a comercios a 650</t>
  </si>
  <si>
    <t>Ampliar en un 100% la cobertura de respuesta acuática del Cuerpo de Bomberos</t>
  </si>
  <si>
    <t>Reducir el número de casos de lesiones personales a 2.000</t>
  </si>
  <si>
    <t>Reducir el número de casos de violencia de género a 1.000</t>
  </si>
  <si>
    <t>Reducir tasa de violencia contra niños, niñas y adolescentes a 160,1 por cada 100 mil habitantes</t>
  </si>
  <si>
    <t>SEGURIDAD YA CON DOTACIÓN A LOS ORGANISMOS DE SEGURIDAD, SOCORRO, JUSTICIA Y CONVIVENCIA Y TECNOLOGÍA PARA LA PREVENCIÓN</t>
  </si>
  <si>
    <t>Mantener ochocientas setenta y nueve (879) cámaras</t>
  </si>
  <si>
    <t>Instalar ochocientas cuarenta y nueve (849) cámaras nuevas</t>
  </si>
  <si>
    <t xml:space="preserve">Implementar cuatrocientos cuarenta  (440) sistemas de información para la seguridad (alarmas comunitarias, drones, totem)
</t>
  </si>
  <si>
    <t xml:space="preserve">Adquirir ciento veinte 
(120) equipos de comunicación para la seguridad (tipo radio, equipos celulares) 
</t>
  </si>
  <si>
    <t xml:space="preserve">Construir cuatro (4) infraestructuras para la promoción de la cultura de la legalidad y la convivencia  CAIs, subestaciones, estaciones, centro de  inteligencia)
</t>
  </si>
  <si>
    <t>Entregar doscientos sesenta y ocho (268) vehículos para la seguridad (moto, camioneta, automóvil, camión, cuatrimotos, jet sky)</t>
  </si>
  <si>
    <t>Equipar tres (3) Comandos Élites de la Policía Nacional para la seguridad y protección ciudadana</t>
  </si>
  <si>
    <t>Conformar un (1) Centro de Procesamiento de Información Institucional y análisis situacional para el Seguimiento del Delito</t>
  </si>
  <si>
    <t>Desarrollar 10 operativos anuales de protección, defensa, recuperación, de bienes de uso público marino costero en el distrito a través del Ecobloque</t>
  </si>
  <si>
    <t>Equipar a cuatro (4) organismos de atención de emergencias en playas</t>
  </si>
  <si>
    <t>Construir veinte (20) garitas nuevas para la seguridad en playas</t>
  </si>
  <si>
    <t>Implementar ocho (8) iniciativas para la promoción de la convivencia</t>
  </si>
  <si>
    <t>PLAN ESTRATÉGICO DE SEGURIDAD INTEGRAL TITAN 24</t>
  </si>
  <si>
    <t>SEGURIDAD YA EN LAS PLAYAS DE CARTAGENA</t>
  </si>
  <si>
    <t>CARTAGENA AVANZA EN CONVIVENCIA</t>
  </si>
  <si>
    <t>Cámaras de seguridad instaladas</t>
  </si>
  <si>
    <t>Cámaras de seguridad mantenidas</t>
  </si>
  <si>
    <t>Sistemas de información implementados</t>
  </si>
  <si>
    <t>Sistemas de información actualizados</t>
  </si>
  <si>
    <t>Infraestructura para la promoción a la cultura de la legalidad y a la convivencia construida y dotada</t>
  </si>
  <si>
    <t>Unidades dotadas</t>
  </si>
  <si>
    <t>Unidades policiales dotadas</t>
  </si>
  <si>
    <t>Documentos de investigación elaborados</t>
  </si>
  <si>
    <t xml:space="preserve"> Equipamientos dotados </t>
  </si>
  <si>
    <t>Equipamientos construidos</t>
  </si>
  <si>
    <t>Personas capacitadas</t>
  </si>
  <si>
    <t>Sistemas de información para la seguidad implementados</t>
  </si>
  <si>
    <t>Equipos de seguridad adquiridos</t>
  </si>
  <si>
    <t>Infraestructura para la promoción a la cultura de la legalidad y a la convivencia construida</t>
  </si>
  <si>
    <t>Vehículos para la seguridad y convivencia entregados</t>
  </si>
  <si>
    <t>Comandos Élites de la Policía Nacional para la seguridad y protección ciudadana equipados</t>
  </si>
  <si>
    <t>Centro de Procesamiento de Información Institucional y análisis situacional para el Seguimiento del Delito conformado</t>
  </si>
  <si>
    <t>Operativos anuales de protección, defensa, recuperación de bienes de uso marino costero desarrollados</t>
  </si>
  <si>
    <t>Organismos de atención de emergencias en las playas equipados</t>
  </si>
  <si>
    <t>Infraestructura para seguridad y socorro en playas tipo Garitas</t>
  </si>
  <si>
    <t>Iniciativas para la promoción de la convivencia implementadas</t>
  </si>
  <si>
    <t>Seguridad Ciudadana y Orden Público</t>
  </si>
  <si>
    <t>16. Paz, justicia e instituciones sólidas</t>
  </si>
  <si>
    <t>Realizar acciones que permitan el fortalecimiento de la Fuerza Pública y los Organismos de Seguridad, así como de las dependencias de la Alcaldía, liderando la articulación y coordinación entre la institucionalidad y las comunidades para contribuir al mejoramiento de la seguridad y convivencia ciudadana.</t>
  </si>
  <si>
    <t>Garantizar la seguridad y convivencia ciudadana en Cartagena mediante la gestión integrada y estratégica de la seguridad pública, asegurando la dotación de infraestructura y tecnología avanzada necesaria para las operaciones policiales y la implementación de sistemas tecnológicos innovadores que apoyen la prevención del crimen y mejoren la respuesta policial.</t>
  </si>
  <si>
    <t>Contribuir a garantizar condiciones idóneas de seguridad y socorro en las playas de manera continua, confiable y oportuna.</t>
  </si>
  <si>
    <t>Promover la sana convivencia, la participación y la movilización ciudadana entre los cartageneros y visitantes, contribuyendo a la reducción de la violencia y el fortalecimiento de las relaciones comunitarias.</t>
  </si>
  <si>
    <t>CONSTRUCCIÓN Y DOTACION PARA LOS ORGANISMOS DE SEGURIDAD, SOCORRO, JUSTICIA Y CONVIVENCIA EN CARTAGENA DE INDIAS</t>
  </si>
  <si>
    <t>FORTALECIMIENTO DE LA SEGURIDAD EN LAS PLAYAS DEL DISTRITO DE CARTAGENA DE INDIAS</t>
  </si>
  <si>
    <t>IMPLEMENTACIÓN DE INICIATIVAS PARA EL FOMENTO Y EL FORTALECIMIENTO DE LA CONVIVENCIA CIUDADANA EN EL DISTRITO DE CARTAGENA DE INDIAS</t>
  </si>
  <si>
    <t>INCREMENTAR LOS PROCESOS DE SOCIALIZACION Y FORMACIÓN EN CONVIVENCIA, CULTURA CIUDADANA Y LEGALIDAD EN EL DISTRITO DE CARTAGENA.</t>
  </si>
  <si>
    <t>ESTABLECER ALIANZAS CON LAS COMUNIDADES Y ACTORES SOCIALES PARA EL DESARROLLO DE PROMOCION DE LA CONVIVENCIA, CULTURA CIUDADANA</t>
  </si>
  <si>
    <t>INCREMENTO DE LA ARTICULACIOBN INSTITUCIONAL PARA AUNAR FINANCIACION Y ACCIONES PARA EL FOMENTO DE LA CONVIVENCIA Y CULTURA CIUDADANA</t>
  </si>
  <si>
    <t>Servicio de educación informal (producto principal del proyecto)</t>
  </si>
  <si>
    <t>SERVICIO</t>
  </si>
  <si>
    <t xml:space="preserve">Posibilidad de afectación por la insatisfacción y desconocimiento 
de la gestión 
realizada por la Entidad, 
por parte de los 
grupos de valor, 
debido a la falta 
de planeación e incumplimiento 
del cronograma de actividades </t>
  </si>
  <si>
    <t xml:space="preserve">Realizar 
acciones de 
relacionamiento 
y coordinación
con los grupos 
de valor 
(ciudadanos), 
Para programar, 
Organizar, la ejecución de las actividades y estrategias 
de las iniciativas
 </t>
  </si>
  <si>
    <t>si</t>
  </si>
  <si>
    <t>serivicios</t>
  </si>
  <si>
    <t>servicios</t>
  </si>
  <si>
    <t>DISTRISEGURIDAD</t>
  </si>
  <si>
    <t>INCREMENTAR LA CAPACIDAD DE RESPUESTA DE LOS ORGANISMOS QUE SE ENCARGAN DE LA SEGURIDAD Y SOCORRO EN LAS PLAYAS EN EL DISTRITO DE CARTAGENA.</t>
  </si>
  <si>
    <t>AUMENTAR EL NUMERO DE GARITAS CONSTRUIDAS Y OPERANDO EN LA CIUDAD</t>
  </si>
  <si>
    <t>GARANTIZAR EQUIPAMIENTO INTEGRAL (MOVILIDAD, MATERIALES, ELEMENTOS, TECNOLOGIA) A ORGANISMOS DE SOCORRO EN PLAYAS</t>
  </si>
  <si>
    <t>Equipamiento turístico construido (producto principal del proyecto)</t>
  </si>
  <si>
    <t>Equipamientos turísticos dotados</t>
  </si>
  <si>
    <t xml:space="preserve">BIEN </t>
  </si>
  <si>
    <t>Posibilidad de afectación, debido a la viabilizacion, adquisición, entrega de elementos, insumos para operación y funcionamiento que no se ajustan a los requisitos legales y especificaciones técnicas idóneas</t>
  </si>
  <si>
    <t>Revisión de 
Especificaciones
Técnicas y 
Normativas de
Elementos e 
Insumos para 
Operación y
Funcionamiento 
De guardavidas</t>
  </si>
  <si>
    <t>SI</t>
  </si>
  <si>
    <t>ENTREGA BIEN</t>
  </si>
  <si>
    <t xml:space="preserve">Cuerpos de socorro que atienden seguridad y emergencias en playas </t>
  </si>
  <si>
    <t>Ciudadanos de Cartagena de Indias</t>
  </si>
  <si>
    <t>15 Unidades Comuneras de Gobierno Urbanas y 15 Unidades Comuneras de Gobierno Rurales.</t>
  </si>
  <si>
    <t>Unidad Comunera de Gobierno Urbana 1</t>
  </si>
  <si>
    <t xml:space="preserve">Fuerza publica, organismos de seguridad, ciudadanos y visitantes </t>
  </si>
  <si>
    <t>FORTALECER Y MEJORAR LA CAPACIDAD DE RESPUESTA DE LOS ORGANISMOS DE SEGURIDAD DEL DISRITO DE CARTAGENA</t>
  </si>
  <si>
    <t>AUMENTAR EL NUMERO DE CAMARAS INSTALADAS Y/O CON MANTENIMIENTO PARA ASEGURAR OPERACION Y SERVICIO IDONEO EN LA CIUDAD</t>
  </si>
  <si>
    <t>AMPLIAR Y FORTALECER LA PRESENCIA DE ORGANISMOS DE SEGURIDAD MEDIANTE LA
CONSTRUCCION DE INFRAESTRUCTURA (ADQUISICION PREDIOS, REALIZAR ESTUDIOS Y DISEÑOS, Y CONSTRUCCION)</t>
  </si>
  <si>
    <t>INCREMENTAR LA CANTIDAD DE SISTEMAS Y/O ELEMENTOS TECNOLOGICOS PARA LA PREVENCION DE LA SEGURIDAD</t>
  </si>
  <si>
    <t>FORTALECER LA CAPACIDAD DE LOS ORGANISMOS DE SEGURIDAD (PATRULLAJE Y CONTROL)</t>
  </si>
  <si>
    <t>ENTREGAR ELEMENTOS, MATERIALES, INSUMOS PARA OPERATIVIDAD DE ORGANISMOS DE SEGURIDAD COMO MATERIAL DE INTENDENCIA, OPERATIVO, DE SEGURIDAD PERSONAL, OTROS</t>
  </si>
  <si>
    <t>Producto 1: Servicio de vigilancia a través de cámaras de seguridad</t>
  </si>
  <si>
    <t>Producto 2: Servicio de información actualizado</t>
  </si>
  <si>
    <t>Producto 3: Servicio información implementado</t>
  </si>
  <si>
    <t>Producto 4: Infraestructura para la promoción a la cultura de la legalidad y a la convivencia construida y dotada (Producto principal del proyecto)</t>
  </si>
  <si>
    <t>Producto 5: Servicio de dotación para la movilidad operacional y el apoyo logístico</t>
  </si>
  <si>
    <t>Producto 6: Servicio de dotación de elementos de protección</t>
  </si>
  <si>
    <t>Realizar el pago de la Energía de Cámaras de Video Vigilancia en el marco del proyecto Construcción y dotación para los organismos de seguridad, socorro, justicia y convivencia en Cartagena de Indias con BPIN 2024130010032</t>
  </si>
  <si>
    <t>Efectuar el Pago de ARL del personal de apoyo a la gestión y profesional perteneciente a los niveles de riesgos 4 y 5 En El Marco Del Proyecto “Construcción y dotación para los organismos de seguridad, socorro, justicia y convivencia en Cartagena de Indias con BPIN 2024130010032”</t>
  </si>
  <si>
    <t>Realizar el pago de los planes de datos de los sistemas de Alarmas Comunitarias en el Distrito de Cartagena En El Marco Del Proyecto “Construcción y dotación para los organismos de seguridad, socorro, justicia y convivencia en Cartagena de Indias con BPIN 2024130010032”</t>
  </si>
  <si>
    <t>Efectuar el pago de Soporte Sistemas tecnológicos para la operación de Alarmas Vigentes En El Marco Del Proyecto “Construcción y dotación para los organismos de seguridad, socorro, justicia y convivencia en Cartagena de Indias con BPIN 2024130010032”</t>
  </si>
  <si>
    <t>Convenir el Apoyo a la gestión, Servicios profesionales y Gastos del Proyecto en cuanto a Formulación, estructuración, contratación, Socialización, difusión, aplicación, ejecución, cierre contable, económico y jurídico de proyectos, subproyectos y actividades inherentes al Proyecto “Construcción y dotación para los organismos de seguridad, socorro, justicia y convivencia en Cartagena de Indias con BPIN 2024130010032”</t>
  </si>
  <si>
    <t>Apoyar con el Pago de servicio de energía infraestructura Policía Metropolitana de Cartagena para la permanencia en la zona corregimental en el Marco del proyecto “Construcción y dotación para los organismos de seguridad, socorro, justicia y convivencia en Cartagena de Indias con BPIN 2024130010032”</t>
  </si>
  <si>
    <t>Realizar la adquisición de seguros de los activos de Distriseguridad En El Marco Del Proyecto “Construcción y dotación para los organismos de seguridad, socorro, justicia y convivencia en Cartagena de Indias con BPIN 2024130010032”</t>
  </si>
  <si>
    <t>Posibilidad de
afectación por la 
falta de 
coordinación y articulación interinstitucional 
para el desarrollo 
de procesos de ejecución de los proyectos</t>
  </si>
  <si>
    <t>Activar 
Comités de
Gestión, planeación, contratación, 
que permitan 
generar la coordinación requerida</t>
  </si>
  <si>
    <t>AUMENTAR LA CANTIDAD DE EQUIPOS PARA COMUNICACIONES DE ORGANISMOS DE SEGURIDAD</t>
  </si>
  <si>
    <t>NO APLICA</t>
  </si>
  <si>
    <r>
      <t>DIRECCIONAMIENTO ESTRATEGICO Y PLANEACION :  
1.</t>
    </r>
    <r>
      <rPr>
        <sz val="11"/>
        <color theme="1"/>
        <rFont val="Aptos Narrow"/>
        <family val="2"/>
        <scheme val="minor"/>
      </rPr>
      <t xml:space="preserve"> El P.U.E. Planeacion   socializa el seguimiento al plan de accion de la entidad   que contiene las metas del plan de desarrollo trimestralmente en el comité de Gestion y desempeño.  </t>
    </r>
    <r>
      <rPr>
        <b/>
        <sz val="11"/>
        <color theme="1"/>
        <rFont val="Aptos Narrow"/>
        <family val="2"/>
        <scheme val="minor"/>
      </rPr>
      <t xml:space="preserve">
2. </t>
    </r>
    <r>
      <rPr>
        <sz val="11"/>
        <color theme="1"/>
        <rFont val="Aptos Narrow"/>
        <family val="2"/>
        <scheme val="minor"/>
      </rPr>
      <t xml:space="preserve"> El P.U.E. Planeacion   socializa el seguimiento al plan de accion de la entidad   que contiene las metas del plan de desarrollo trimestralmente en el comité de Gestion y desempeño.  
</t>
    </r>
    <r>
      <rPr>
        <b/>
        <sz val="11"/>
        <color theme="1"/>
        <rFont val="Aptos Narrow"/>
        <family val="2"/>
        <scheme val="minor"/>
      </rPr>
      <t>3.</t>
    </r>
    <r>
      <rPr>
        <sz val="11"/>
        <color theme="1"/>
        <rFont val="Aptos Narrow"/>
        <family val="2"/>
        <scheme val="minor"/>
      </rPr>
      <t xml:space="preserve">  El P.U.E. Planeacion   socializa el seguimiento al plan de accion de la entidad   que contiene las metas del plan de desarrollo trimestralmente en el comité de Gestion y desempeño.  
</t>
    </r>
    <r>
      <rPr>
        <b/>
        <sz val="11"/>
        <color theme="1"/>
        <rFont val="Aptos Narrow"/>
        <family val="2"/>
        <scheme val="minor"/>
      </rPr>
      <t>GESTION DE PROYECTOS :
1.</t>
    </r>
    <r>
      <rPr>
        <sz val="11"/>
        <color theme="1"/>
        <rFont val="Aptos Narrow"/>
        <family val="2"/>
        <scheme val="minor"/>
      </rPr>
      <t xml:space="preserve"> El P.U.E. Planeacion Elabora el requerimiento de las necesidades y perfiles  de personal para su area  en cumplimiento de las funciones dirigido al Director General y Director Administrativo y financiero  Anualmente al inicio de la vigencia mediante un diagnostico de personal.
2. El P.U.E. Planeacion convocara a reunion a los funcionarios involucrados en la formulacion y ejecucion de los proyectos para hacer seguimiento a los mismos con una periodicidad trimestral con el fin de hacer seguimiento y restructuraciones si se requiere.</t>
    </r>
    <r>
      <rPr>
        <b/>
        <sz val="11"/>
        <color theme="1"/>
        <rFont val="Aptos Narrow"/>
        <family val="2"/>
        <scheme val="minor"/>
      </rPr>
      <t xml:space="preserve">
ENTREGA Y SUPERVISION:
1.</t>
    </r>
    <r>
      <rPr>
        <sz val="11"/>
        <color theme="1"/>
        <rFont val="Aptos Narrow"/>
        <family val="2"/>
        <scheme val="minor"/>
      </rPr>
      <t xml:space="preserve"> El Director Operativo realiza reuniones con el contratista para hacer  seguimiento   a la ejecucion de los contratos una vez al mes durante la ejecucion de los mismos.
</t>
    </r>
  </si>
  <si>
    <r>
      <t>DIRECCIONAMIENTO ESTRATEGICO Y PLANEACION :  
1.</t>
    </r>
    <r>
      <rPr>
        <sz val="11"/>
        <color theme="1"/>
        <rFont val="Aptos Narrow"/>
        <family val="2"/>
        <scheme val="minor"/>
      </rPr>
      <t xml:space="preserve"> Posibilidad de pérdida Reputacional y Económica por elaborar  planes, programas, proyectos, metas y/o actividades que no apunten al cumplimiento del objeto misional de la entidad debido a la falta de conocimiento u omisiones por parte del personal que elabora dichos planes, programas y proyectos. </t>
    </r>
    <r>
      <rPr>
        <b/>
        <sz val="11"/>
        <color theme="1"/>
        <rFont val="Aptos Narrow"/>
        <family val="2"/>
        <scheme val="minor"/>
      </rPr>
      <t xml:space="preserve">
2. </t>
    </r>
    <r>
      <rPr>
        <sz val="11"/>
        <color theme="1"/>
        <rFont val="Aptos Narrow"/>
        <family val="2"/>
        <scheme val="minor"/>
      </rPr>
      <t xml:space="preserve">Posibilidad de pérdida Reputacional y Económica por  incumplimiento de las metas trazadas en el plan de desarrollo debido a la no priorizacion en los planes estrategicos de actividades que apunten al cumplimiento de las metas del Plan de Desarrollo concernientes a Distriseguridad .
</t>
    </r>
    <r>
      <rPr>
        <b/>
        <sz val="11"/>
        <color theme="1"/>
        <rFont val="Aptos Narrow"/>
        <family val="2"/>
        <scheme val="minor"/>
      </rPr>
      <t>3.</t>
    </r>
    <r>
      <rPr>
        <sz val="11"/>
        <color theme="1"/>
        <rFont val="Aptos Narrow"/>
        <family val="2"/>
        <scheme val="minor"/>
      </rPr>
      <t xml:space="preserve"> Posibilidad de pérdida Reputacional Por resultados negativos en la medicion del desempeño institucional debido a la falta de seguimiento por parte de la segunda linea de defensa.
</t>
    </r>
    <r>
      <rPr>
        <b/>
        <sz val="11"/>
        <color theme="1"/>
        <rFont val="Aptos Narrow"/>
        <family val="2"/>
        <scheme val="minor"/>
      </rPr>
      <t xml:space="preserve">GESTION DE PROYECTOS :
1. </t>
    </r>
    <r>
      <rPr>
        <sz val="11"/>
        <color theme="1"/>
        <rFont val="Aptos Narrow"/>
        <family val="2"/>
        <scheme val="minor"/>
      </rPr>
      <t>Posibilidad de pérdida Reputacional y Económica por deficiencia en la formulacion y cumplimiento de requisitos de los proyectos ante Planeacion Distrital y/o entes financiadores debido a la contratacion del personal no idoneo para esta responsabilidad.
2. Posibilidad de pérdida Reputacional y Económica Por incumplimiento en los tiempos de entrega por la ejecucion de los proyectos  debido a multiple factores externos e internos que pueden afectar dicha entrega.</t>
    </r>
    <r>
      <rPr>
        <b/>
        <sz val="11"/>
        <color theme="1"/>
        <rFont val="Aptos Narrow"/>
        <family val="2"/>
        <scheme val="minor"/>
      </rPr>
      <t xml:space="preserve">
ENTREGA Y SUPERVISION:
1. </t>
    </r>
    <r>
      <rPr>
        <sz val="11"/>
        <color theme="1"/>
        <rFont val="Aptos Narrow"/>
        <family val="2"/>
        <scheme val="minor"/>
      </rPr>
      <t>Posibilidad de pérdida Económica y Reputacional por  incumplimiento de entrega de los bienes y/o servicios a las partes interesadas debidoa a la no entrega de los bienes y/o servicios por parte de Gestion Contractual .</t>
    </r>
  </si>
  <si>
    <r>
      <rPr>
        <b/>
        <sz val="11"/>
        <color theme="1"/>
        <rFont val="Aptos Narrow"/>
        <family val="2"/>
        <scheme val="minor"/>
      </rPr>
      <t>Planes Institucionales Asociados :</t>
    </r>
    <r>
      <rPr>
        <sz val="11"/>
        <color theme="1"/>
        <rFont val="Aptos Narrow"/>
        <family val="2"/>
        <scheme val="minor"/>
      </rPr>
      <t xml:space="preserve">
1.Plan Anual de Adquisiciones 
2.Plan anticorrupcion y atencion al ciudadano 
</t>
    </r>
    <r>
      <rPr>
        <b/>
        <sz val="11"/>
        <color theme="1"/>
        <rFont val="Aptos Narrow"/>
        <family val="2"/>
        <scheme val="minor"/>
      </rPr>
      <t xml:space="preserve">Planes Institucionales tranversales:
</t>
    </r>
    <r>
      <rPr>
        <sz val="11"/>
        <color theme="1"/>
        <rFont val="Aptos Narrow"/>
        <family val="2"/>
        <scheme val="minor"/>
      </rPr>
      <t xml:space="preserve">1. PINAR 
2. Plan Estrategico del Talento Humano.
3. Plan Anual de Vacantes.
4. Plan de prevision de resusos humanos.
5. Plan Institucional de capacitacion.
6. Plan de incentivos institucionales.
7. Plan Anual de seguridad y salud en el trabajo.
8. PETI
9. Plan de tratamiento de riesgos de seguridad y privacidad de la informacion.
10. Plan de seguridad y privacidad de la informacion. </t>
    </r>
  </si>
  <si>
    <t xml:space="preserve">Eficacia 
Eficiencia 
Efectividad 
Economia </t>
  </si>
  <si>
    <t xml:space="preserve">Trimestrales 
Mensuales 
Anuales </t>
  </si>
  <si>
    <r>
      <rPr>
        <b/>
        <sz val="11"/>
        <color theme="1"/>
        <rFont val="Aptos Narrow"/>
        <family val="2"/>
        <scheme val="minor"/>
      </rPr>
      <t>Direccionamientop Estrategico y Planeacion:</t>
    </r>
    <r>
      <rPr>
        <sz val="11"/>
        <color theme="1"/>
        <rFont val="Aptos Narrow"/>
        <family val="2"/>
        <scheme val="minor"/>
      </rPr>
      <t xml:space="preserve">
1.</t>
    </r>
    <r>
      <rPr>
        <b/>
        <sz val="11"/>
        <color theme="1"/>
        <rFont val="Aptos Narrow"/>
        <family val="2"/>
        <scheme val="minor"/>
      </rPr>
      <t xml:space="preserve"> CUMPLIMIENTO  DE PLANES ESTRATÉGICOS:</t>
    </r>
    <r>
      <rPr>
        <sz val="11"/>
        <color theme="1"/>
        <rFont val="Aptos Narrow"/>
        <family val="2"/>
        <scheme val="minor"/>
      </rPr>
      <t xml:space="preserve"> Hacer seguimiento y control al cumplimiento de los planes estrategicos de la entidad en aras que la entidad cumpla con sus objetivos y metas institucionales.
2. </t>
    </r>
    <r>
      <rPr>
        <b/>
        <sz val="11"/>
        <color theme="1"/>
        <rFont val="Aptos Narrow"/>
        <family val="2"/>
        <scheme val="minor"/>
      </rPr>
      <t xml:space="preserve">CUMPLIMIENTO DE CRONOGRAMA DE DIRECCIONAMIENTO ESTRATEGICO Y PLANEACION: </t>
    </r>
    <r>
      <rPr>
        <sz val="11"/>
        <color theme="1"/>
        <rFont val="Aptos Narrow"/>
        <family val="2"/>
        <scheme val="minor"/>
      </rPr>
      <t>Hacer seguimiento y control a la eficacia de la planeacion estrategica de la entidad .                                                                 3.</t>
    </r>
    <r>
      <rPr>
        <b/>
        <sz val="11"/>
        <color theme="1"/>
        <rFont val="Aptos Narrow"/>
        <family val="2"/>
        <scheme val="minor"/>
      </rPr>
      <t xml:space="preserve"> EFICIENCIA DEL CRONOGRAMA DE DEYP:</t>
    </r>
    <r>
      <rPr>
        <sz val="11"/>
        <color theme="1"/>
        <rFont val="Aptos Narrow"/>
        <family val="2"/>
        <scheme val="minor"/>
      </rPr>
      <t xml:space="preserve"> Hacer seguimiento y control a la eficiencia de la planeacion estrategica de la entidad.
( Tiempo de ejecucion de actividades en un periodo de tiempo / Tiempo programado para a ejecucion d elas actividades en un periodo de tiempo) x 100.
META: 100 %.
4.</t>
    </r>
    <r>
      <rPr>
        <b/>
        <sz val="11"/>
        <color theme="1"/>
        <rFont val="Aptos Narrow"/>
        <family val="2"/>
        <scheme val="minor"/>
      </rPr>
      <t xml:space="preserve"> EFECTIVIDAD DEL SISTEMA DE GESTION DE CALIDAD:</t>
    </r>
    <r>
      <rPr>
        <sz val="11"/>
        <color theme="1"/>
        <rFont val="Aptos Narrow"/>
        <family val="2"/>
        <scheme val="minor"/>
      </rPr>
      <t xml:space="preserve"> Medir la efectividad del proceso en el cumplimiento de todas sus actividades contemplada en el sistema.
5. </t>
    </r>
    <r>
      <rPr>
        <b/>
        <sz val="11"/>
        <color theme="1"/>
        <rFont val="Aptos Narrow"/>
        <family val="2"/>
        <scheme val="minor"/>
      </rPr>
      <t>ECONOMIA:</t>
    </r>
    <r>
      <rPr>
        <sz val="11"/>
        <color theme="1"/>
        <rFont val="Aptos Narrow"/>
        <family val="2"/>
        <scheme val="minor"/>
      </rPr>
      <t xml:space="preserve"> Hacer seguimiento y control a los recursos incorporados por los entes fiananciadores en aras de una economia para la entidad.
</t>
    </r>
    <r>
      <rPr>
        <b/>
        <sz val="11"/>
        <color theme="1"/>
        <rFont val="Aptos Narrow"/>
        <family val="2"/>
        <scheme val="minor"/>
      </rPr>
      <t xml:space="preserve">Gestion de Proyectos: </t>
    </r>
    <r>
      <rPr>
        <sz val="11"/>
        <color theme="1"/>
        <rFont val="Aptos Narrow"/>
        <family val="2"/>
        <scheme val="minor"/>
      </rPr>
      <t xml:space="preserve">
1.</t>
    </r>
    <r>
      <rPr>
        <b/>
        <sz val="11"/>
        <color theme="1"/>
        <rFont val="Aptos Narrow"/>
        <family val="2"/>
        <scheme val="minor"/>
      </rPr>
      <t xml:space="preserve"> CUMPLIMIENTO DE ACTIVIDADES PROGRAMADAS EN EL CRONOGRAMA DE GESTIÓN DE PROYECTOS: </t>
    </r>
    <r>
      <rPr>
        <sz val="11"/>
        <color theme="1"/>
        <rFont val="Aptos Narrow"/>
        <family val="2"/>
        <scheme val="minor"/>
      </rPr>
      <t>Hacer el seguimiento y control a la eficacia de la planeacion en la consecucion y administracion de los proyectos.
2.</t>
    </r>
    <r>
      <rPr>
        <b/>
        <sz val="11"/>
        <color theme="1"/>
        <rFont val="Aptos Narrow"/>
        <family val="2"/>
        <scheme val="minor"/>
      </rPr>
      <t xml:space="preserve"> RECURSOS GESTIONADOS Y DEBIDAMENTE INCORPORADOS: </t>
    </r>
    <r>
      <rPr>
        <sz val="11"/>
        <color theme="1"/>
        <rFont val="Aptos Narrow"/>
        <family val="2"/>
        <scheme val="minor"/>
      </rPr>
      <t>Hacer seguimiento y control a la consecucion e incorporacion de los recursos en aras del cumplimiento de la ejecucion de los proyectos.
3.</t>
    </r>
    <r>
      <rPr>
        <b/>
        <sz val="11"/>
        <color theme="1"/>
        <rFont val="Aptos Narrow"/>
        <family val="2"/>
        <scheme val="minor"/>
      </rPr>
      <t xml:space="preserve"> EFICIENCIA  CUMPLIMIENTO DE CRONOGRAMA DE GESTIÓN DE PROYECTOS: </t>
    </r>
    <r>
      <rPr>
        <sz val="11"/>
        <color theme="1"/>
        <rFont val="Aptos Narrow"/>
        <family val="2"/>
        <scheme val="minor"/>
      </rPr>
      <t>Hacer seguimiento y control a la eficiencia de la planeacion estrategica en la consecucion y administracion de los recursos para el cumplimiento de los proyectos.
4.</t>
    </r>
    <r>
      <rPr>
        <b/>
        <sz val="11"/>
        <color theme="1"/>
        <rFont val="Aptos Narrow"/>
        <family val="2"/>
        <scheme val="minor"/>
      </rPr>
      <t xml:space="preserve"> ECONOMIA: </t>
    </r>
    <r>
      <rPr>
        <sz val="11"/>
        <color theme="1"/>
        <rFont val="Aptos Narrow"/>
        <family val="2"/>
        <scheme val="minor"/>
      </rPr>
      <t>Hacer el seguimiento y control a los recursos incorporados por los entes financiadores en aras de una economia para la entidad.
5.</t>
    </r>
    <r>
      <rPr>
        <b/>
        <sz val="11"/>
        <color theme="1"/>
        <rFont val="Aptos Narrow"/>
        <family val="2"/>
        <scheme val="minor"/>
      </rPr>
      <t xml:space="preserve"> EFECTIVIDAD DEL PROCESO DE GESTION DE PROYECTOS  : </t>
    </r>
    <r>
      <rPr>
        <sz val="11"/>
        <color theme="1"/>
        <rFont val="Aptos Narrow"/>
        <family val="2"/>
        <scheme val="minor"/>
      </rPr>
      <t xml:space="preserve">Medir la efectividad del proceso en el cumplimiento de todas sus actividades.
</t>
    </r>
    <r>
      <rPr>
        <b/>
        <sz val="11"/>
        <color theme="1"/>
        <rFont val="Aptos Narrow"/>
        <family val="2"/>
        <scheme val="minor"/>
      </rPr>
      <t>Entrega y supervision:</t>
    </r>
    <r>
      <rPr>
        <sz val="11"/>
        <color theme="1"/>
        <rFont val="Aptos Narrow"/>
        <family val="2"/>
        <scheme val="minor"/>
      </rPr>
      <t xml:space="preserve">
1. </t>
    </r>
    <r>
      <rPr>
        <b/>
        <sz val="11"/>
        <color theme="1"/>
        <rFont val="Aptos Narrow"/>
        <family val="2"/>
        <scheme val="minor"/>
      </rPr>
      <t xml:space="preserve">CUMPLIMIENTO DEL CRONOGRAMA DE ENTREGA Y SUPERVISIÓN: </t>
    </r>
    <r>
      <rPr>
        <sz val="11"/>
        <color theme="1"/>
        <rFont val="Aptos Narrow"/>
        <family val="2"/>
        <scheme val="minor"/>
      </rPr>
      <t xml:space="preserve">Medir la oportunidad de la entrega de los bienes y/o servicios a los clientes y /o partes interesadas de la entidadprogramadas en el cronograma de Entrega y Supervision.
2. </t>
    </r>
    <r>
      <rPr>
        <b/>
        <sz val="11"/>
        <color theme="1"/>
        <rFont val="Aptos Narrow"/>
        <family val="2"/>
        <scheme val="minor"/>
      </rPr>
      <t>ENTREGA OPORTUNA DE LOS BIENES Y SERVICIOS: Medir la oportunidad de la entrega de los bienes y/o servicios a los clientes y/o partes interesadas de la entidad en el tiempo programado en el cronograma de Entrega y Supervision.</t>
    </r>
    <r>
      <rPr>
        <sz val="11"/>
        <color theme="1"/>
        <rFont val="Aptos Narrow"/>
        <family val="2"/>
        <scheme val="minor"/>
      </rPr>
      <t xml:space="preserve">
3.</t>
    </r>
    <r>
      <rPr>
        <b/>
        <sz val="11"/>
        <color theme="1"/>
        <rFont val="Aptos Narrow"/>
        <family val="2"/>
        <scheme val="minor"/>
      </rPr>
      <t xml:space="preserve"> EFECTIVIDAD DEL PROCESO DE ENTREGA Y SUPERVISION: </t>
    </r>
    <r>
      <rPr>
        <sz val="11"/>
        <color theme="1"/>
        <rFont val="Aptos Narrow"/>
        <family val="2"/>
        <scheme val="minor"/>
      </rPr>
      <t>Medir la efectividad del proceso en la entrega de los bienes y/o servicios a los clientes y/o partes interesadas.</t>
    </r>
  </si>
  <si>
    <r>
      <rPr>
        <b/>
        <sz val="11"/>
        <color theme="1"/>
        <rFont val="Aptos Narrow"/>
        <family val="2"/>
        <scheme val="minor"/>
      </rPr>
      <t>DIRECCIONAMIENTO ESTRATEGICO Y PLANEACION :</t>
    </r>
    <r>
      <rPr>
        <sz val="11"/>
        <color theme="1"/>
        <rFont val="Aptos Narrow"/>
        <family val="2"/>
        <scheme val="minor"/>
      </rPr>
      <t xml:space="preserve"> 
1.</t>
    </r>
    <r>
      <rPr>
        <b/>
        <sz val="11"/>
        <color theme="1"/>
        <rFont val="Aptos Narrow"/>
        <family val="2"/>
        <scheme val="minor"/>
      </rPr>
      <t xml:space="preserve"> CUMPLIMIENTO DE PLANES ESTRATÉGICO:
</t>
    </r>
    <r>
      <rPr>
        <sz val="11"/>
        <color theme="1"/>
        <rFont val="Aptos Narrow"/>
        <family val="2"/>
        <scheme val="minor"/>
      </rPr>
      <t>PROM(% de cumplimiento de ejecucion de los planes en el tiempo programado).
META: 100%. 
2.</t>
    </r>
    <r>
      <rPr>
        <b/>
        <sz val="11"/>
        <color theme="1"/>
        <rFont val="Aptos Narrow"/>
        <family val="2"/>
        <scheme val="minor"/>
      </rPr>
      <t xml:space="preserve"> CUMPLIMIENTO DE CRONOGRAMA DE DIRECCIONAMIENTO ESTRATEGICO Y PLANEACION:</t>
    </r>
    <r>
      <rPr>
        <sz val="11"/>
        <color theme="1"/>
        <rFont val="Aptos Narrow"/>
        <family val="2"/>
        <scheme val="minor"/>
      </rPr>
      <t xml:space="preserve">
(Actividades ejecutadas en un periodo / Actividdaes programadas en el periodo) x 100. 
META: 100%.
3.</t>
    </r>
    <r>
      <rPr>
        <b/>
        <sz val="9"/>
        <color theme="1"/>
        <rFont val="Aptos Narrow"/>
        <family val="2"/>
        <scheme val="minor"/>
      </rPr>
      <t xml:space="preserve"> EFICIENCIA DEL CRONOGRAMA DE DEYP:</t>
    </r>
    <r>
      <rPr>
        <sz val="9"/>
        <color theme="1"/>
        <rFont val="Aptos Narrow"/>
        <family val="2"/>
        <scheme val="minor"/>
      </rPr>
      <t xml:space="preserve"> 
( Tiempo de ejecucion de actividades en un periodo de tiempo / Tiempo programado para a ejecucion d elas actividades en un periodo de tiempo) x 100.
META: 100 %.
4. </t>
    </r>
    <r>
      <rPr>
        <b/>
        <sz val="9"/>
        <color theme="1"/>
        <rFont val="Aptos Narrow"/>
        <family val="2"/>
        <scheme val="minor"/>
      </rPr>
      <t xml:space="preserve">EFECTIVIDAD DEL SISTEMA DE GESTION DE CALIDAD: </t>
    </r>
    <r>
      <rPr>
        <sz val="9"/>
        <color theme="1"/>
        <rFont val="Aptos Narrow"/>
        <family val="2"/>
        <scheme val="minor"/>
      </rPr>
      <t>Resultado de la calificación del desempeño del sistema de gestion de calidad .     META: 95%.
5.</t>
    </r>
    <r>
      <rPr>
        <b/>
        <sz val="9"/>
        <color theme="1"/>
        <rFont val="Aptos Narrow"/>
        <family val="2"/>
        <scheme val="minor"/>
      </rPr>
      <t xml:space="preserve">  ECONOMIA:</t>
    </r>
    <r>
      <rPr>
        <sz val="9"/>
        <color theme="1"/>
        <rFont val="Aptos Narrow"/>
        <family val="2"/>
        <scheme val="minor"/>
      </rPr>
      <t xml:space="preserve"> (Aportes de entidades financiadoras / Total de la inversion) x 100.
</t>
    </r>
    <r>
      <rPr>
        <b/>
        <sz val="9"/>
        <color theme="1"/>
        <rFont val="Aptos Narrow"/>
        <family val="2"/>
        <scheme val="minor"/>
      </rPr>
      <t xml:space="preserve">GESTION DE PROYECTOS:
</t>
    </r>
    <r>
      <rPr>
        <sz val="9"/>
        <color theme="1"/>
        <rFont val="Aptos Narrow"/>
        <family val="2"/>
        <scheme val="minor"/>
      </rPr>
      <t>1.</t>
    </r>
    <r>
      <rPr>
        <b/>
        <sz val="9"/>
        <color theme="1"/>
        <rFont val="Aptos Narrow"/>
        <family val="2"/>
        <scheme val="minor"/>
      </rPr>
      <t xml:space="preserve"> CUMPLIMIENTO DE ACTIVIDADES PROGRAMADAS EN EL CRONOGRAMA DE GESTIÓN DE PROYECTOS: 
</t>
    </r>
    <r>
      <rPr>
        <sz val="9"/>
        <color theme="1"/>
        <rFont val="Aptos Narrow"/>
        <family val="2"/>
        <scheme val="minor"/>
      </rPr>
      <t>(N. de actividades ejecutadas del periodo  / N. de actividades programadas Del periodo) x 100  
 META :  90%  
2.</t>
    </r>
    <r>
      <rPr>
        <b/>
        <sz val="9"/>
        <color theme="1"/>
        <rFont val="Aptos Narrow"/>
        <family val="2"/>
        <scheme val="minor"/>
      </rPr>
      <t xml:space="preserve"> RECURSOS GESTIONADOS Y DEBIDAMENTE INCORPORADOS:</t>
    </r>
    <r>
      <rPr>
        <sz val="9"/>
        <color theme="1"/>
        <rFont val="Aptos Narrow"/>
        <family val="2"/>
        <scheme val="minor"/>
      </rPr>
      <t xml:space="preserve">
(Recursos gestionados y debidamente aplicado en la operación de un proyecto en un periodo/ sobre el recurso necesitado para la operación del proyecto)x100
META:100%
3</t>
    </r>
    <r>
      <rPr>
        <b/>
        <sz val="9"/>
        <color theme="1"/>
        <rFont val="Aptos Narrow"/>
        <family val="2"/>
        <scheme val="minor"/>
      </rPr>
      <t>. EFICIENCIA CUMPLIMIENTO DE CRONOGRAMA DE GESTIÓN DE PROYECTOS:</t>
    </r>
    <r>
      <rPr>
        <sz val="9"/>
        <color theme="1"/>
        <rFont val="Aptos Narrow"/>
        <family val="2"/>
        <scheme val="minor"/>
      </rPr>
      <t xml:space="preserve">
(Tiempo ejecutado en las actividades del cronograma en un periodo / el tiempo programado de las actividades del cronograma en el periodo) x100
META:90%
4.</t>
    </r>
    <r>
      <rPr>
        <b/>
        <sz val="9"/>
        <color theme="1"/>
        <rFont val="Aptos Narrow"/>
        <family val="2"/>
        <scheme val="minor"/>
      </rPr>
      <t>ECONOMIA:</t>
    </r>
    <r>
      <rPr>
        <sz val="9"/>
        <color theme="1"/>
        <rFont val="Aptos Narrow"/>
        <family val="2"/>
        <scheme val="minor"/>
      </rPr>
      <t xml:space="preserve">  (Aportes de entidades financiadoras / total de la inversión) x 100
META: 75%
5. </t>
    </r>
    <r>
      <rPr>
        <b/>
        <sz val="9"/>
        <color theme="1"/>
        <rFont val="Aptos Narrow"/>
        <family val="2"/>
        <scheme val="minor"/>
      </rPr>
      <t xml:space="preserve">EFECTIVIDAD DEL PROCESO DE GESTION DE PROYECTOS  : </t>
    </r>
    <r>
      <rPr>
        <sz val="9"/>
        <color theme="1"/>
        <rFont val="Aptos Narrow"/>
        <family val="2"/>
        <scheme val="minor"/>
      </rPr>
      <t xml:space="preserve">
[Eficacia +( Eficiencia 1 + Eficiencia 2) +Economía] /3
Meta 90%
</t>
    </r>
    <r>
      <rPr>
        <b/>
        <sz val="9"/>
        <color theme="1"/>
        <rFont val="Aptos Narrow"/>
        <family val="2"/>
        <scheme val="minor"/>
      </rPr>
      <t>ENTREGA Y SUPERVISION: 
1. CUMPLIMIENTO DEL CRONOGRAMA DE ENTREGA Y SUPERVISIÓN:</t>
    </r>
    <r>
      <rPr>
        <sz val="9"/>
        <color theme="1"/>
        <rFont val="Aptos Narrow"/>
        <family val="2"/>
        <scheme val="minor"/>
      </rPr>
      <t xml:space="preserve">
(N. de actividades ejecutadas /N. de actividades programadas) X 100
META:  90%
2. </t>
    </r>
    <r>
      <rPr>
        <b/>
        <sz val="9"/>
        <color theme="1"/>
        <rFont val="Aptos Narrow"/>
        <family val="2"/>
        <scheme val="minor"/>
      </rPr>
      <t>ENTREGA OPORTUNA DE LOS BIENES Y SERVICIOS:</t>
    </r>
    <r>
      <rPr>
        <sz val="9"/>
        <color theme="1"/>
        <rFont val="Aptos Narrow"/>
        <family val="2"/>
        <scheme val="minor"/>
      </rPr>
      <t xml:space="preserve">
(Tiempo utilizado para la entrega de los bienes y/o servicios/ Tiempo programado para la entrega de los bienes y/o servicios. ) X 100 
META:  90%
3. </t>
    </r>
    <r>
      <rPr>
        <b/>
        <sz val="9"/>
        <color theme="1"/>
        <rFont val="Aptos Narrow"/>
        <family val="2"/>
        <scheme val="minor"/>
      </rPr>
      <t>EFECTIVIDAD DEL PROCESO DE ENTREGA Y SUPERVISION:</t>
    </r>
    <r>
      <rPr>
        <sz val="9"/>
        <color theme="1"/>
        <rFont val="Aptos Narrow"/>
        <family val="2"/>
        <scheme val="minor"/>
      </rPr>
      <t xml:space="preserve">
(Eficacia + Eficiencia) /2
META: 95%
</t>
    </r>
    <r>
      <rPr>
        <sz val="11"/>
        <color theme="1"/>
        <rFont val="Aptos Narrow"/>
        <family val="2"/>
        <scheme val="minor"/>
      </rPr>
      <t xml:space="preserve">
   </t>
    </r>
    <r>
      <rPr>
        <b/>
        <sz val="11"/>
        <color theme="1"/>
        <rFont val="Aptos Narrow"/>
        <family val="2"/>
        <scheme val="minor"/>
      </rPr>
      <t xml:space="preserve">
</t>
    </r>
    <r>
      <rPr>
        <sz val="11"/>
        <color theme="1"/>
        <rFont val="Aptos Narrow"/>
        <family val="2"/>
        <scheme val="minor"/>
      </rPr>
      <t xml:space="preserve">
</t>
    </r>
    <r>
      <rPr>
        <b/>
        <sz val="11"/>
        <color theme="1"/>
        <rFont val="Aptos Narrow"/>
        <family val="2"/>
        <scheme val="minor"/>
      </rPr>
      <t xml:space="preserve">
</t>
    </r>
    <r>
      <rPr>
        <sz val="11"/>
        <color theme="1"/>
        <rFont val="Aptos Narrow"/>
        <family val="2"/>
        <scheme val="minor"/>
      </rPr>
      <t xml:space="preserve">
</t>
    </r>
  </si>
  <si>
    <t xml:space="preserve">N.A. </t>
  </si>
  <si>
    <t xml:space="preserve">Direccionamiento Estrategico y Planeacion 
Gestion de Proyectos 
Entrega y Supervision  </t>
  </si>
  <si>
    <r>
      <rPr>
        <b/>
        <sz val="11"/>
        <color theme="1"/>
        <rFont val="Aptos Narrow"/>
        <family val="2"/>
        <scheme val="minor"/>
      </rPr>
      <t>Politica asociada a la meta:</t>
    </r>
    <r>
      <rPr>
        <sz val="11"/>
        <color theme="1"/>
        <rFont val="Aptos Narrow"/>
        <family val="2"/>
        <scheme val="minor"/>
      </rPr>
      <t xml:space="preserve">
- Planeación institucional.
- Seguimiento y evaluación del desempeño institucinal.
 - Gestión presupuestal y eficiencia del gasto público
- Fortalecimiento organizacional y simplificación de procesos.
- Trasnparencia a la información pública y lucha contra la corrupción.
- Compras y Contratacion Publica.
</t>
    </r>
    <r>
      <rPr>
        <b/>
        <sz val="11"/>
        <color theme="1"/>
        <rFont val="Aptos Narrow"/>
        <family val="2"/>
        <scheme val="minor"/>
      </rPr>
      <t xml:space="preserve"> Politicas Transversales a la Meta:</t>
    </r>
    <r>
      <rPr>
        <sz val="11"/>
        <color theme="1"/>
        <rFont val="Aptos Narrow"/>
        <family val="2"/>
        <scheme val="minor"/>
      </rPr>
      <t xml:space="preserve">
- Integridad.
- Mejora normativa.
- Política de gestión documental.
- Política de gestión del conocimiento.
- seguridad digital.
- Gobierno digital.
- control interno.
- servicio al ciudadano.
- Talento Humano.
- Defensa Juridica
- Gestion de la Informacion Estadistica.
- Participación ciudadana en la gestión pública.
</t>
    </r>
  </si>
  <si>
    <r>
      <rPr>
        <b/>
        <sz val="11"/>
        <color theme="1"/>
        <rFont val="Aptos Narrow"/>
        <family val="2"/>
        <scheme val="minor"/>
      </rPr>
      <t>Dimension asociada:</t>
    </r>
    <r>
      <rPr>
        <sz val="11"/>
        <color theme="1"/>
        <rFont val="Aptos Narrow"/>
        <family val="2"/>
        <scheme val="minor"/>
      </rPr>
      <t xml:space="preserve">
Direccionamiento estrategico y planeacion
Gestion con valores para resultados 
Evaluacion de resultados 
</t>
    </r>
    <r>
      <rPr>
        <b/>
        <sz val="11"/>
        <color theme="1"/>
        <rFont val="Aptos Narrow"/>
        <family val="2"/>
        <scheme val="minor"/>
      </rPr>
      <t>Dimensiones Transversales:</t>
    </r>
    <r>
      <rPr>
        <sz val="11"/>
        <color theme="1"/>
        <rFont val="Aptos Narrow"/>
        <family val="2"/>
        <scheme val="minor"/>
      </rPr>
      <t xml:space="preserve">
- Gestion del conocimiento y la innovación. 
-   Informacion y Comunicación.
- Gestion Talento Humano.
- Control Interno.
 </t>
    </r>
  </si>
  <si>
    <r>
      <rPr>
        <b/>
        <sz val="11"/>
        <color theme="1"/>
        <rFont val="Aptos Narrow"/>
        <family val="2"/>
        <scheme val="minor"/>
      </rPr>
      <t>DIRECCIONAMIENTO ESTRATEGICO Y PLANEACION:</t>
    </r>
    <r>
      <rPr>
        <sz val="11"/>
        <color theme="1"/>
        <rFont val="Aptos Narrow"/>
        <family val="2"/>
        <scheme val="minor"/>
      </rPr>
      <t xml:space="preserve">
1.</t>
    </r>
    <r>
      <rPr>
        <b/>
        <sz val="11"/>
        <color theme="1"/>
        <rFont val="Aptos Narrow"/>
        <family val="2"/>
        <scheme val="minor"/>
      </rPr>
      <t xml:space="preserve"> CUMPLIMIENTO  DE PLANES ESTRATÉGICOS:</t>
    </r>
    <r>
      <rPr>
        <sz val="11"/>
        <color theme="1"/>
        <rFont val="Aptos Narrow"/>
        <family val="2"/>
        <scheme val="minor"/>
      </rPr>
      <t xml:space="preserve"> Hacer seguimiento y control al cumplimiento de los planes estrategicos de la entidad en aras que la entidad cumpla con sus objetivos y metas institucionales.
2. </t>
    </r>
    <r>
      <rPr>
        <b/>
        <sz val="11"/>
        <color theme="1"/>
        <rFont val="Aptos Narrow"/>
        <family val="2"/>
        <scheme val="minor"/>
      </rPr>
      <t xml:space="preserve">CUMPLIMIENTO DE CRONOGRAMA DE DIRECCIONAMIENTO ESTRATEGICO Y PLANEACION: </t>
    </r>
    <r>
      <rPr>
        <sz val="11"/>
        <color theme="1"/>
        <rFont val="Aptos Narrow"/>
        <family val="2"/>
        <scheme val="minor"/>
      </rPr>
      <t>Hacer seguimiento y control a la eficacia de la planeacion estrategica de la entidad .                                                                 3.</t>
    </r>
    <r>
      <rPr>
        <b/>
        <sz val="11"/>
        <color theme="1"/>
        <rFont val="Aptos Narrow"/>
        <family val="2"/>
        <scheme val="minor"/>
      </rPr>
      <t xml:space="preserve"> EFICIENCIA DEL CRONOGRAMA DE DEYP:</t>
    </r>
    <r>
      <rPr>
        <sz val="11"/>
        <color theme="1"/>
        <rFont val="Aptos Narrow"/>
        <family val="2"/>
        <scheme val="minor"/>
      </rPr>
      <t xml:space="preserve"> Hacer seguimiento y control a la eficiencia de la planeacion estrategica de la entidad.
( Tiempo de ejecucion de actividades en un periodo de tiempo / Tiempo programado para a ejecucion d elas actividades en un periodo de tiempo) x 100.
META: 100 %.
4.</t>
    </r>
    <r>
      <rPr>
        <b/>
        <sz val="11"/>
        <color theme="1"/>
        <rFont val="Aptos Narrow"/>
        <family val="2"/>
        <scheme val="minor"/>
      </rPr>
      <t xml:space="preserve"> EFECTIVIDAD DEL SISTEMA DE GESTION DE CALIDAD:</t>
    </r>
    <r>
      <rPr>
        <sz val="11"/>
        <color theme="1"/>
        <rFont val="Aptos Narrow"/>
        <family val="2"/>
        <scheme val="minor"/>
      </rPr>
      <t xml:space="preserve"> Medir la efectividad del proceso en el cumplimiento de todas sus actividades contemplada en el sistema.
5. </t>
    </r>
    <r>
      <rPr>
        <b/>
        <sz val="11"/>
        <color theme="1"/>
        <rFont val="Aptos Narrow"/>
        <family val="2"/>
        <scheme val="minor"/>
      </rPr>
      <t>ECONOMIA:</t>
    </r>
    <r>
      <rPr>
        <sz val="11"/>
        <color theme="1"/>
        <rFont val="Aptos Narrow"/>
        <family val="2"/>
        <scheme val="minor"/>
      </rPr>
      <t xml:space="preserve"> Hacer seguimiento y control a los recursos incorporados por los entes fiananciadores en aras de una economia para la entidad.
</t>
    </r>
    <r>
      <rPr>
        <b/>
        <sz val="11"/>
        <color theme="1"/>
        <rFont val="Aptos Narrow"/>
        <family val="2"/>
        <scheme val="minor"/>
      </rPr>
      <t xml:space="preserve">GESTION DE PROYECTOS: </t>
    </r>
    <r>
      <rPr>
        <sz val="11"/>
        <color theme="1"/>
        <rFont val="Aptos Narrow"/>
        <family val="2"/>
        <scheme val="minor"/>
      </rPr>
      <t xml:space="preserve">
1.</t>
    </r>
    <r>
      <rPr>
        <b/>
        <sz val="11"/>
        <color theme="1"/>
        <rFont val="Aptos Narrow"/>
        <family val="2"/>
        <scheme val="minor"/>
      </rPr>
      <t xml:space="preserve"> CUMPLIMIENTO DE ACTIVIDADES PROGRAMADAS EN EL CRONOGRAMA DE GESTIÓN DE PROYECTOS: </t>
    </r>
    <r>
      <rPr>
        <sz val="11"/>
        <color theme="1"/>
        <rFont val="Aptos Narrow"/>
        <family val="2"/>
        <scheme val="minor"/>
      </rPr>
      <t>Hacer el seguimiento y control a la eficacia de la planeacion en la consecucion y administracion de los proyectos.
2.</t>
    </r>
    <r>
      <rPr>
        <b/>
        <sz val="11"/>
        <color theme="1"/>
        <rFont val="Aptos Narrow"/>
        <family val="2"/>
        <scheme val="minor"/>
      </rPr>
      <t xml:space="preserve"> RECURSOS GESTIONADOS Y DEBIDAMENTE INCORPORADOS: </t>
    </r>
    <r>
      <rPr>
        <sz val="11"/>
        <color theme="1"/>
        <rFont val="Aptos Narrow"/>
        <family val="2"/>
        <scheme val="minor"/>
      </rPr>
      <t>Hacer seguimiento y control a la consecucion e incorporacion de los recursos en aras del cumplimiento de la ejecucion de los proyectos.
3.</t>
    </r>
    <r>
      <rPr>
        <b/>
        <sz val="11"/>
        <color theme="1"/>
        <rFont val="Aptos Narrow"/>
        <family val="2"/>
        <scheme val="minor"/>
      </rPr>
      <t xml:space="preserve"> EFICIENCIA  CUMPLIMIENTO DE CRONOGRAMA DE GESTIÓN DE PROYECTOS: </t>
    </r>
    <r>
      <rPr>
        <sz val="11"/>
        <color theme="1"/>
        <rFont val="Aptos Narrow"/>
        <family val="2"/>
        <scheme val="minor"/>
      </rPr>
      <t>Hacer seguimiento y control a la eficiencia de la planeacion estrategica en la consecucion y administracion de los recursos para el cumplimiento de los proyectos.
4.</t>
    </r>
    <r>
      <rPr>
        <b/>
        <sz val="11"/>
        <color theme="1"/>
        <rFont val="Aptos Narrow"/>
        <family val="2"/>
        <scheme val="minor"/>
      </rPr>
      <t xml:space="preserve"> ECONOMIA: </t>
    </r>
    <r>
      <rPr>
        <sz val="11"/>
        <color theme="1"/>
        <rFont val="Aptos Narrow"/>
        <family val="2"/>
        <scheme val="minor"/>
      </rPr>
      <t>Hacer el seguimiento y control a los recursos incorporados por los entes financiadores en aras de una economia para la entidad.
5.</t>
    </r>
    <r>
      <rPr>
        <b/>
        <sz val="11"/>
        <color theme="1"/>
        <rFont val="Aptos Narrow"/>
        <family val="2"/>
        <scheme val="minor"/>
      </rPr>
      <t xml:space="preserve"> EFECTIVIDAD DEL PROCESO DE GESTION DE PROYECTOS  : </t>
    </r>
    <r>
      <rPr>
        <sz val="11"/>
        <color theme="1"/>
        <rFont val="Aptos Narrow"/>
        <family val="2"/>
        <scheme val="minor"/>
      </rPr>
      <t xml:space="preserve">Medir la efectividad del proceso en el cumplimiento de todas sus actividades.
</t>
    </r>
    <r>
      <rPr>
        <b/>
        <sz val="11"/>
        <color theme="1"/>
        <rFont val="Aptos Narrow"/>
        <family val="2"/>
        <scheme val="minor"/>
      </rPr>
      <t xml:space="preserve">ENTREGA Y SUPERVISION : </t>
    </r>
    <r>
      <rPr>
        <sz val="11"/>
        <color theme="1"/>
        <rFont val="Aptos Narrow"/>
        <family val="2"/>
        <scheme val="minor"/>
      </rPr>
      <t xml:space="preserve">
1. </t>
    </r>
    <r>
      <rPr>
        <b/>
        <sz val="11"/>
        <color theme="1"/>
        <rFont val="Aptos Narrow"/>
        <family val="2"/>
        <scheme val="minor"/>
      </rPr>
      <t xml:space="preserve">CUMPLIMIENTO DEL CRONOGRAMA DE ENTREGA Y SUPERVISIÓN: </t>
    </r>
    <r>
      <rPr>
        <sz val="11"/>
        <color theme="1"/>
        <rFont val="Aptos Narrow"/>
        <family val="2"/>
        <scheme val="minor"/>
      </rPr>
      <t xml:space="preserve">Medir la oportunidad de la entrega de los bienes y/o servicios a los clientes y /o partes interesadas de la entidadprogramadas en el cronograma de Entrega y Supervision.
2. </t>
    </r>
    <r>
      <rPr>
        <b/>
        <sz val="11"/>
        <color theme="1"/>
        <rFont val="Aptos Narrow"/>
        <family val="2"/>
        <scheme val="minor"/>
      </rPr>
      <t>ENTREGA OPORTUNA DE LOS BIENES Y SERVICIOS: Medir la oportunidad de la entrega de los bienes y/o servicios a los clientes y/o partes interesadas de la entidad en el tiempo programado en el cronograma de Entrega y Supervision.</t>
    </r>
    <r>
      <rPr>
        <sz val="11"/>
        <color theme="1"/>
        <rFont val="Aptos Narrow"/>
        <family val="2"/>
        <scheme val="minor"/>
      </rPr>
      <t xml:space="preserve">
3.</t>
    </r>
    <r>
      <rPr>
        <b/>
        <sz val="11"/>
        <color theme="1"/>
        <rFont val="Aptos Narrow"/>
        <family val="2"/>
        <scheme val="minor"/>
      </rPr>
      <t xml:space="preserve"> EFECTIVIDAD DEL PROCESO DE ENTREGA Y SUPERVISION: </t>
    </r>
    <r>
      <rPr>
        <sz val="11"/>
        <color theme="1"/>
        <rFont val="Aptos Narrow"/>
        <family val="2"/>
        <scheme val="minor"/>
      </rPr>
      <t>Medir la efectividad del proceso en la entrega de los bienes y/o servicios a los clientes y/o partes interesadas.</t>
    </r>
  </si>
  <si>
    <t>REPORTE META PRODUCTO DE  JUNIO A 31 DE AGOSTO DE 2024</t>
  </si>
  <si>
    <t>AVANCE 
Mes1</t>
  </si>
  <si>
    <t>AVANCE 
Mes2</t>
  </si>
  <si>
    <t>AVANCE 
Mes3</t>
  </si>
  <si>
    <t>AVANCE 
Mes4</t>
  </si>
  <si>
    <t>AVANCE 
Mes5</t>
  </si>
  <si>
    <t>AVANCE 
Mes6</t>
  </si>
  <si>
    <t>AVANCE 
Mes7</t>
  </si>
  <si>
    <t>AVANCE 
Mes8</t>
  </si>
  <si>
    <t>AVANCE 
Mes9</t>
  </si>
  <si>
    <t>AVANCE 
Mes10</t>
  </si>
  <si>
    <t>AVANCE 
Mes11</t>
  </si>
  <si>
    <t>AVANCE 
Mes12</t>
  </si>
  <si>
    <t>PROMEDIO</t>
  </si>
  <si>
    <t>REPORTE (ENLACE DE SECOP)</t>
  </si>
  <si>
    <t>EJECUCIÓN PRESUPUESTAL SEGÚN REGISTROS PRESUPUESTALES DE JUNIO A AGOSTO 31 DE 2024</t>
  </si>
  <si>
    <t>EJECUCIÓN PRESUPUESTAL SEGÚN REGISTROS PRESUPUESTALES DE SEPTIEMBRE A DICIEMBRE 31 DE 2024</t>
  </si>
  <si>
    <t>EJECUCIÓN PRESUPUESTAL SEGÚN GIROS DE JUNIO A AGOSTO 31 DE 2024</t>
  </si>
  <si>
    <t>EJECUCIÓN PRESUPUESTAL SEGÚN GIROS DE SEPTIEMBRE A DICIEMBRE 31 DE 2024</t>
  </si>
  <si>
    <t>NO</t>
  </si>
  <si>
    <t>Realizar la Adquisición de equipos de comunicación tipo celular para los organismos de seguridad del Distrito de Cartagena Marco del proyecto Construcción y dotación para los organismos de seguridad, socorro, justicia y convivencia en Cartagena de Indias con BPIN 2024130010032</t>
  </si>
  <si>
    <t>Realizar el mantenimiento de la infraestructura de Seguridad y Salvamento en el Marco del proyecto Fortalecimiento De La Seguridad En Las Playas Del Distrito De Cartagena De Indias BPIN 2024130010023</t>
  </si>
  <si>
    <t>PAGO</t>
  </si>
  <si>
    <t>RF - ICLD                                        
ICDE DISTRISEGURIDAD 1% IPU
RB IPU 1% DISTRISEGURIDAD</t>
  </si>
  <si>
    <t>ICDE TELEFONIA CONMUTADA
RF - ICLD                                        
ICDE DISTRISEGURIDAD 1% IPU
RB RF - ICLD</t>
  </si>
  <si>
    <t>FORTALECIMIENTO DE LA SEGURIDAD EN LAS PLAYAS DEL DISTRITO DE CARTAGENA DE INDIAS 2.3.3502.0200.2024130010023</t>
  </si>
  <si>
    <t>IMPLEMENTACIÓN DE INICIATIVAS PARA EL FOMENTO Y EL FORTALECIMIENTO DE LA CONVIVENCIA CIUDADANA EN EL DISTRITO DE CARTAGENA DE INDIAS 2.3.4501.1000.2024130010022</t>
  </si>
  <si>
    <t>ICDE DISTRISEGURIDAD 10% DELINEACION URBANA      ICDE TELEFONIA CONMUTADA                    RF ICLD                                                                                       ICDE DISTRISEGURIDAD 1% IPU                                        RF DISTRISEGURIDAD</t>
  </si>
  <si>
    <t>CONSTRUCCIÓN Y DOTACIÓN PARA LOS ORGANISMOS DE SEGURIDAD, SOCORRO, JUSTICIA Y CONVIVENCIA EN CARTAGENA DE INDIAS 2.3.4501.1000.2024130010032</t>
  </si>
  <si>
    <t>Entregar doscientos sesenta y ocho (268) vehículos para la seguridad (moto, camioneta, automóvil, camión,</t>
  </si>
  <si>
    <t>FECHA DE INICIO DE CONTRATACIÓN 2024</t>
  </si>
  <si>
    <t>REPORTE PRODUCTO DE 31 DE DICIEMBRE DE 2024</t>
  </si>
  <si>
    <t>AVANCE METAS PRODUCTOS A DICIEMBRE 31 DE 2024</t>
  </si>
  <si>
    <t>AVANCE METAS PRODUCTOS DURANTE CUATRIENIO 2024 2027</t>
  </si>
  <si>
    <t>AVANCE METAS PRODUCTOS A DIC. 31 DE 2024 PONDERADAS</t>
  </si>
  <si>
    <t>ACOMULADO DE JUNIO A 31 DE DICIEMBRE 2024</t>
  </si>
  <si>
    <t>AVANCE PROGRAMA</t>
  </si>
  <si>
    <t>AVANCE PLAN DE DESARROLLO</t>
  </si>
  <si>
    <t>APROPIACION PRESUPUESTAL DEFINITIVA</t>
  </si>
  <si>
    <t>EJECUCION PRESUPUESTAL SEGÚN COMPROMISOS</t>
  </si>
  <si>
    <t>EJECUCION PRESUPUESTAL SEGÚN GIROS</t>
  </si>
  <si>
    <t>PORCENTAJE EJECUTADO SEGÚN COMPROMISOS</t>
  </si>
  <si>
    <t>PORCENTAJE EJECUTADO SEGÚN GIROS</t>
  </si>
  <si>
    <t>EJECUCION FINANCIERA</t>
  </si>
  <si>
    <t>AVANCES ACTIVIDADES REPORTE ENERO - MARZO DE 2025</t>
  </si>
  <si>
    <t>Convenir el Apoyo a la gestión, Servicios profesionales y Gastos del Proyecto en cuanto a Formulación, estructuración, contratación, Socialización, difusión, aplicación, ejecución, cierre contable, económico y jurídico de proyectos, subproyectos y actividades inherentes al Proyecto “Fortalecimiento De La Seguridad En Las Playas Del Distrito De Cartagena De Indias BPIN 2024130010023”</t>
  </si>
  <si>
    <t>Contratar los servicios de un operador logístico para que lleve a cabo la organización, administración y realización de eventos y/o actividades según las necesidades de la entidad en el marco de la socialización de los proyectos de inversión de la entidad puntualmente del proyecto “Fortalecimiento De La Seguridad En Las Playas Del Distrito De Cartagena De Indias BPIN 2024130010023”</t>
  </si>
  <si>
    <r>
      <t xml:space="preserve">Realizar Construcción, instalación, implementación y puesta en Funcionamiento - </t>
    </r>
    <r>
      <rPr>
        <b/>
        <sz val="9"/>
        <color rgb="FF000000"/>
        <rFont val="Arial"/>
        <family val="2"/>
      </rPr>
      <t>FASE IV</t>
    </r>
    <r>
      <rPr>
        <sz val="9"/>
        <color rgb="FF000000"/>
        <rFont val="Arial"/>
        <family val="2"/>
      </rPr>
      <t xml:space="preserve"> de la infraestructura y señalización en las playas del Distrito de Cartagena de Indias, en el Marco del proyecto Fortalecimiento De La Seguridad En Las Playas Del Distrito De Cartagena De Indias BPIN 2024130010023</t>
    </r>
  </si>
  <si>
    <t>Fortalecimiento del tejido social con comunicación de alto impacto en el marco del proyecto de Inversión Implementación De Iniciativas Para Fomento Y Fortalecer La Convivencia Ciudadana En El Distrito De Cartagena De Indias Con BPIN 2024130010022</t>
  </si>
  <si>
    <t>Convenir el Apoyo a la gestión, Servicios profesionales y Gastos del Proyecto en cuanto a Formulación, estructuración, contratación, Socialización, difusión, aplicación, ejecución, cierre contable, económico y jurídico de proyectos, subproyectos y actividades inherentes al Proyecto “Implementación De Iniciativas Para Fomento Y Fortalecer La Convivencia Ciudadana En El Distrito De Cartagena De Indias Con BPIN 2024130010022”</t>
  </si>
  <si>
    <t>Contratar los servicios de un operador logístico para que lleve a cabo la organización, administración y realización de eventos y/o actividades según las necesidades de la entidad en el marco de la socialización de los proyectos de inversión de la entidad puntualmente del proyecto “Implementación De Iniciativas Para Fomento Y Fortalecer La Convivencia Ciudadana En El Distrito De Cartagena De Indias Con BPIN 2024130010022”</t>
  </si>
  <si>
    <t>Realizar la Implementación del acuerdo 004 del Distrito de Cartagena que trata de los denominados "Corredores seguros" en Entornos académicos protectores, confiables y seguros para el distrito de Cartagena en el Marco de del proyecto “Implementación De Iniciativas Para Fomento Y Fortalecer La Convivencia Ciudadana En El Distrito De Cartagena De Indias Con BPIN 2024130010022”</t>
  </si>
  <si>
    <t>A LA FECHA NO PRESENTA EJECUCION MEDIANTE PROCESO CONTRACTUAL</t>
  </si>
  <si>
    <t>Realizar la adquisición, montaje y puesta en funcionamiento de Sala de monitoreo y Cámaras del Barrio el Pozón y CCTV del Complejo Chambacu, en el marco del proyecto de inversión Construcción y dotación para los organismos de seguridad, socorro, justicia y convivencia en Cartagena de Indias con BPIN 2024130010032</t>
  </si>
  <si>
    <t>Realizar la actualización del software del sistema de video vigilancia del Distrito de Cartagena en el Marco del proyecto de inversión Construcción y dotación para los organismos de seguridad, socorro, justicia y convivencia en Cartagena de Indias con BPIN 2024130010032</t>
  </si>
  <si>
    <t>Realizar la Adquisiciónde Radios para red de taxitas en el Marco del proyecto Construcción y dotación para los organismos de seguridad, socorro, justicia y convivencia en Cartagena de Indias con BPIN 2024130010032</t>
  </si>
  <si>
    <t>Contratar la adquisición de elementos y herramientas tecnológicas para el fortalecimiento de la seccional de investigación criminal de la policía metropolitana de Cartagena</t>
  </si>
  <si>
    <t>Contratar las obras de mantenimiento y adecuaciones locativas, suministro e instalación muebles y enseres para la sede de Distriseguridad en el marco de la socialización de los proyectos de inversión de la entidad</t>
  </si>
  <si>
    <t>Garantizar la Permanencia con infraestructura en modalidad de arriendo de organismos de seguridad, socorro, justicia, emergencia y convivencia (Zona Corregimental y otros) en el Marco del proyecto “Construcción y dotación para los organismos de seguridad, socorro, justicia y convivencia en Cartagena de Indias con BPIN 2024130010032”</t>
  </si>
  <si>
    <t>Realizar el Mantenimiento preventivo y correctivo de la infraestructura para uso de la Policía en el Marco del proyecto de inversión Construcción y dotación para los organismos de seguridad, socorro, justicia y convivencia en Cartagena de In</t>
  </si>
  <si>
    <t>Realizar el mantenimiento preventivo y correctivo de los vehículos de Distriseguridad en labores misionales, en el Marco del proyecto de inversión Construcción y dotación para los organismos de seguridad, socorro, justicia y convivencia en Cartagena de Indias con BPIN 2024130010032</t>
  </si>
  <si>
    <t>Garantizar el Combustible de los vehículos de los organismos de seguridad y socorro del Distrito de Cartagena y Distriseguridad en labores misionales en el marco del proyecto “Construcción y dotación para los organismos de seguridad, socorro, justicia y convivencia en Cartagena de Indias con BPIN 2024130010032”</t>
  </si>
  <si>
    <t>Realizar la adquisición de Pólizas como requisito para la ejecución del convenio CO1.PCCNTR.7030881 entre el Ministerio del Interior y Distriseguridad en el marco del proyecto de inversión Construcción y dotación para los organismos de seguridad, socorro, justicia y convivencia en Cartagena de Indias con BPIN 2024130010032</t>
  </si>
  <si>
    <t>Realizar adquisición de Vehículos con destino a los organismos de seguridad, justicia y socorro y DISTRISEGURIDAD en el marco del proceso misional SUPERVISIÓN Y ENTREGA"</t>
  </si>
  <si>
    <t>REALIZAR LA ADQUISICIÓN DE VEHÍCULOS CON MANTENIMIENTO PREVENTIVO Y SUS ADECUACIONES EN CUMPLIMIENTO DEL CONVENIO INTERADMINISTRATIVO N°. 2306 DE 2024 CELEBRADO ENTRE LA NACIÓN - MINISTERIO DEL INTERIOR Y DISTRISEGURIDAD Y EN EL MARCO DEL PROYECTO CONSTRUCCIÓN Y DOTACIÓN PARA LOS ORGANISMOS DE SEGURIDAD, SOCORRO, JUSTICIA Y CONVIVENCIA EN CARTAGENA DE INDIAS CON BPIN 2024130010032</t>
  </si>
  <si>
    <t>Contratar la prestación de servicios de difusión en medios de comunicación para dar a conocer la oferta institucional y avances de los programas y proyectos de Distriseguridad,</t>
  </si>
  <si>
    <t>Contratar los servicios de un operador logístico para que lleve a cabo la organización, administración y realización de eventos y/o actividades según las necesidades de la entidad en el marco de la socialización de los proyectos de inversión de la entidad</t>
  </si>
  <si>
    <t xml:space="preserve">Garantizar logística (Alimentación) para la seguridad del Alcalde Mayor de Cartagena </t>
  </si>
  <si>
    <t xml:space="preserve">Garantizar los recursos para la realización de todas las estrategias y actividades de ciudad en el marco del proyecto SMART CITY EXPO CARTAGENA 2025  </t>
  </si>
  <si>
    <t>Prestación De Servicios Para La Depuración, Organización, Preservación, Disposición Final Y Valoración Del Sistema De Gestión Documental De Distriseguridad en el marco del Proyecto Fortalecimiento De La Seguridad En Las Playas Del Distrito De Cartagena De Indias BPIN 2024130010023</t>
  </si>
  <si>
    <t>Contratar la prestación del servicio para levantamiento y toma del inventario físico de las propiedades, planta y equipos de Distriseguridad y la medición del valor razonable bajo las normas (NICSP) ley 1314 de 2009, en el en el marco del proyecto Fortalecimiento De La Seguridad En Las Playas Del Distrito De Cartagena De Indias BPIN 2024130010023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</si>
</sst>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 #,##0;[Red]\-&quot;$&quot;\ #,##0"/>
    <numFmt numFmtId="8" formatCode="&quot;$&quot;\ #,##0.00;[Red]\-&quot;$&quot;\ #,##0.00"/>
    <numFmt numFmtId="44" formatCode="_-&quot;$&quot;\ * #,##0.00_-;\-&quot;$&quot;\ * #,##0.00_-;_-&quot;$&quot;\ * &quot;-&quot;??_-;_-@_-"/>
    <numFmt numFmtId="43" formatCode="_-* #,##0.00_-;\-* #,##0.00_-;_-* &quot;-&quot;??_-;_-@_-"/>
    <numFmt numFmtId="164" formatCode="&quot;$&quot;\ #,##0.00"/>
  </numFmts>
  <fonts count="51" x14ac:knownFonts="1">
    <font>
      <sz val="11"/>
      <color theme="1"/>
      <name val="Aptos Narrow"/>
      <family val="2"/>
      <scheme val="minor"/>
    </font>
    <font>
      <sz val="11"/>
      <color theme="1"/>
      <name val="Aptos Narrow"/>
      <family val="2"/>
      <scheme val="minor"/>
    </font>
    <font>
      <b/>
      <sz val="20"/>
      <color theme="1"/>
      <name val="Aptos Narrow"/>
      <family val="2"/>
      <scheme val="minor"/>
    </font>
    <font>
      <sz val="10"/>
      <name val="Arial"/>
      <family val="2"/>
    </font>
    <font>
      <b/>
      <sz val="12"/>
      <color theme="1"/>
      <name val="Arial"/>
      <family val="2"/>
    </font>
    <font>
      <b/>
      <sz val="11"/>
      <color theme="1"/>
      <name val="Arial"/>
      <family val="2"/>
    </font>
    <font>
      <b/>
      <sz val="11"/>
      <name val="Arial"/>
      <family val="2"/>
    </font>
    <font>
      <sz val="11"/>
      <color theme="1"/>
      <name val="Arial"/>
      <family val="2"/>
    </font>
    <font>
      <sz val="14"/>
      <color theme="1"/>
      <name val="Aptos Narrow"/>
      <family val="2"/>
      <scheme val="minor"/>
    </font>
    <font>
      <sz val="11"/>
      <color theme="1" tint="4.9989318521683403E-2"/>
      <name val="Aptos Narrow"/>
      <family val="2"/>
      <scheme val="minor"/>
    </font>
    <font>
      <b/>
      <sz val="9"/>
      <color indexed="81"/>
      <name val="Tahoma"/>
      <family val="2"/>
    </font>
    <font>
      <sz val="9"/>
      <color indexed="81"/>
      <name val="Tahoma"/>
      <family val="2"/>
    </font>
    <font>
      <sz val="12"/>
      <name val="Arial"/>
      <family val="2"/>
    </font>
    <font>
      <b/>
      <sz val="10"/>
      <color theme="1"/>
      <name val="Verdana"/>
      <family val="2"/>
    </font>
    <font>
      <sz val="10"/>
      <color theme="1"/>
      <name val="Verdana"/>
      <family val="2"/>
    </font>
    <font>
      <b/>
      <sz val="11"/>
      <color theme="1"/>
      <name val="Aptos Narrow"/>
      <family val="2"/>
      <scheme val="minor"/>
    </font>
    <font>
      <sz val="8"/>
      <name val="Aptos Narrow"/>
      <family val="2"/>
      <scheme val="minor"/>
    </font>
    <font>
      <sz val="12"/>
      <color theme="1"/>
      <name val="Arial"/>
      <family val="2"/>
    </font>
    <font>
      <sz val="12"/>
      <color theme="1" tint="4.9989318521683403E-2"/>
      <name val="Arial"/>
      <family val="2"/>
    </font>
    <font>
      <b/>
      <sz val="11"/>
      <color theme="1" tint="4.9989318521683403E-2"/>
      <name val="Arial"/>
      <family val="2"/>
    </font>
    <font>
      <b/>
      <sz val="16"/>
      <color theme="1"/>
      <name val="Arial"/>
      <family val="2"/>
    </font>
    <font>
      <sz val="8"/>
      <color theme="1"/>
      <name val="Arial"/>
      <family val="2"/>
    </font>
    <font>
      <b/>
      <sz val="8"/>
      <color theme="1"/>
      <name val="Arial"/>
      <family val="2"/>
    </font>
    <font>
      <b/>
      <sz val="8"/>
      <name val="Arial"/>
      <family val="2"/>
    </font>
    <font>
      <sz val="8"/>
      <color theme="1"/>
      <name val="Aptos Narrow"/>
      <family val="2"/>
      <scheme val="minor"/>
    </font>
    <font>
      <sz val="8"/>
      <name val="Arial"/>
      <family val="2"/>
    </font>
    <font>
      <sz val="12"/>
      <color theme="1"/>
      <name val="Arial Narrow"/>
      <family val="2"/>
    </font>
    <font>
      <sz val="12"/>
      <color rgb="FF000000"/>
      <name val="Arial Narrow"/>
      <family val="2"/>
    </font>
    <font>
      <sz val="11"/>
      <color theme="1"/>
      <name val="Arial Narrow"/>
      <family val="2"/>
    </font>
    <font>
      <sz val="12"/>
      <color theme="1"/>
      <name val="Calibri"/>
      <family val="2"/>
    </font>
    <font>
      <sz val="9"/>
      <color rgb="FF000000"/>
      <name val="Arial"/>
      <family val="2"/>
    </font>
    <font>
      <sz val="10"/>
      <color rgb="FF000000"/>
      <name val="Arial"/>
      <family val="2"/>
    </font>
    <font>
      <b/>
      <sz val="10"/>
      <color theme="1"/>
      <name val="Arial"/>
      <family val="2"/>
    </font>
    <font>
      <b/>
      <sz val="10"/>
      <color rgb="FF000000"/>
      <name val="Arial"/>
      <family val="2"/>
    </font>
    <font>
      <b/>
      <sz val="9"/>
      <color theme="1"/>
      <name val="Aptos Narrow"/>
      <family val="2"/>
      <scheme val="minor"/>
    </font>
    <font>
      <sz val="9"/>
      <color theme="1"/>
      <name val="Aptos Narrow"/>
      <family val="2"/>
      <scheme val="minor"/>
    </font>
    <font>
      <b/>
      <sz val="10"/>
      <color rgb="FF000000"/>
      <name val="Calibri"/>
      <family val="2"/>
    </font>
    <font>
      <b/>
      <sz val="11"/>
      <color theme="1" tint="4.9989318521683403E-2"/>
      <name val="Aptos Narrow"/>
      <family val="2"/>
      <scheme val="minor"/>
    </font>
    <font>
      <b/>
      <sz val="18"/>
      <color theme="1" tint="4.9989318521683403E-2"/>
      <name val="Aptos Narrow"/>
      <family val="2"/>
      <scheme val="minor"/>
    </font>
    <font>
      <sz val="18"/>
      <color theme="1"/>
      <name val="Aptos Narrow"/>
      <family val="2"/>
      <scheme val="minor"/>
    </font>
    <font>
      <b/>
      <sz val="18"/>
      <color theme="1"/>
      <name val="Aptos Narrow"/>
      <family val="2"/>
      <scheme val="minor"/>
    </font>
    <font>
      <b/>
      <sz val="18"/>
      <color theme="1"/>
      <name val="Arial"/>
      <family val="2"/>
    </font>
    <font>
      <b/>
      <sz val="18"/>
      <color theme="1"/>
      <name val="Arial Narrow"/>
      <family val="2"/>
    </font>
    <font>
      <b/>
      <sz val="18"/>
      <color theme="1"/>
      <name val="Calibri"/>
      <family val="2"/>
    </font>
    <font>
      <b/>
      <sz val="18"/>
      <color rgb="FF000000"/>
      <name val="Arial Narrow"/>
      <family val="2"/>
    </font>
    <font>
      <b/>
      <sz val="11"/>
      <color theme="0"/>
      <name val="Arial"/>
      <family val="2"/>
    </font>
    <font>
      <sz val="12"/>
      <color rgb="FF000000"/>
      <name val="Arial"/>
      <family val="2"/>
    </font>
    <font>
      <b/>
      <sz val="12"/>
      <color rgb="FF000000"/>
      <name val="Arial"/>
      <family val="2"/>
    </font>
    <font>
      <b/>
      <sz val="9"/>
      <color rgb="FF000000"/>
      <name val="Arial"/>
      <family val="2"/>
    </font>
    <font>
      <sz val="11"/>
      <color rgb="FF000000"/>
      <name val="Arial"/>
      <family val="2"/>
    </font>
    <font>
      <sz val="11"/>
      <name val="Arial"/>
      <family val="2"/>
    </font>
  </fonts>
  <fills count="23">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E2EFDA"/>
        <bgColor indexed="64"/>
      </patternFill>
    </fill>
    <fill>
      <patternFill patternType="solid">
        <fgColor rgb="FFDBE5F1"/>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rgb="FFFFFF00"/>
        <bgColor indexed="64"/>
      </patternFill>
    </fill>
    <fill>
      <patternFill patternType="solid">
        <fgColor theme="3" tint="0.499984740745262"/>
        <bgColor indexed="64"/>
      </patternFill>
    </fill>
    <fill>
      <patternFill patternType="solid">
        <fgColor theme="6" tint="0.39997558519241921"/>
        <bgColor indexed="64"/>
      </patternFill>
    </fill>
    <fill>
      <patternFill patternType="solid">
        <fgColor rgb="FFFFC000"/>
        <bgColor indexed="64"/>
      </patternFill>
    </fill>
    <fill>
      <patternFill patternType="solid">
        <fgColor theme="7" tint="0.79998168889431442"/>
        <bgColor indexed="64"/>
      </patternFill>
    </fill>
    <fill>
      <patternFill patternType="solid">
        <fgColor theme="7" tint="0.79998168889431442"/>
        <bgColor rgb="FF000000"/>
      </patternFill>
    </fill>
    <fill>
      <patternFill patternType="solid">
        <fgColor rgb="FFFF0000"/>
        <bgColor indexed="64"/>
      </patternFill>
    </fill>
    <fill>
      <patternFill patternType="solid">
        <fgColor rgb="FFFFCC99"/>
        <bgColor indexed="64"/>
      </patternFill>
    </fill>
    <fill>
      <patternFill patternType="solid">
        <fgColor theme="7" tint="0.39997558519241921"/>
        <bgColor indexed="64"/>
      </patternFill>
    </fill>
    <fill>
      <patternFill patternType="solid">
        <fgColor theme="4" tint="0.59999389629810485"/>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s>
  <cellStyleXfs count="10">
    <xf numFmtId="0" fontId="0" fillId="0" borderId="0"/>
    <xf numFmtId="0" fontId="3" fillId="0" borderId="0"/>
    <xf numFmtId="44" fontId="1" fillId="0" borderId="0" applyFont="0" applyFill="0" applyBorder="0" applyAlignment="0" applyProtection="0"/>
    <xf numFmtId="43" fontId="1" fillId="0" borderId="0" applyFont="0" applyFill="0" applyBorder="0" applyAlignment="0" applyProtection="0"/>
    <xf numFmtId="0" fontId="13" fillId="6" borderId="0" applyNumberFormat="0" applyBorder="0" applyProtection="0">
      <alignment horizontal="center" vertical="center"/>
    </xf>
    <xf numFmtId="49" fontId="14" fillId="0" borderId="0" applyFill="0" applyBorder="0" applyProtection="0">
      <alignment horizontal="left" vertical="center"/>
    </xf>
    <xf numFmtId="3" fontId="14" fillId="0" borderId="0" applyFill="0" applyBorder="0" applyProtection="0">
      <alignment horizontal="right" vertical="center"/>
    </xf>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419">
    <xf numFmtId="0" fontId="0" fillId="0" borderId="0" xfId="0"/>
    <xf numFmtId="0" fontId="0" fillId="2" borderId="0" xfId="0" applyFill="1"/>
    <xf numFmtId="0" fontId="7" fillId="2" borderId="0" xfId="0" applyFont="1" applyFill="1"/>
    <xf numFmtId="0" fontId="0" fillId="2" borderId="0" xfId="0" applyFill="1" applyAlignment="1">
      <alignment horizontal="center" vertical="center"/>
    </xf>
    <xf numFmtId="0" fontId="8" fillId="2" borderId="0" xfId="0" applyFont="1" applyFill="1" applyAlignment="1">
      <alignment horizontal="center" vertical="center"/>
    </xf>
    <xf numFmtId="0" fontId="9" fillId="2" borderId="0" xfId="0" applyFont="1" applyFill="1" applyAlignment="1">
      <alignment horizontal="center"/>
    </xf>
    <xf numFmtId="0" fontId="0" fillId="0" borderId="0" xfId="0" applyAlignment="1">
      <alignment vertical="center"/>
    </xf>
    <xf numFmtId="0" fontId="13" fillId="6" borderId="1" xfId="4" applyBorder="1" applyProtection="1">
      <alignment horizontal="center" vertical="center"/>
    </xf>
    <xf numFmtId="3" fontId="14" fillId="0" borderId="1" xfId="6" applyBorder="1" applyAlignment="1" applyProtection="1">
      <alignment horizontal="center" vertical="center"/>
    </xf>
    <xf numFmtId="49" fontId="14" fillId="0" borderId="1" xfId="5" applyBorder="1" applyProtection="1">
      <alignment horizontal="left" vertical="center"/>
    </xf>
    <xf numFmtId="0" fontId="17" fillId="0" borderId="0" xfId="0" applyFont="1" applyAlignment="1">
      <alignment horizontal="left"/>
    </xf>
    <xf numFmtId="0" fontId="17" fillId="0" borderId="0" xfId="0" applyFont="1" applyAlignment="1">
      <alignment horizontal="left" vertical="center" wrapText="1"/>
    </xf>
    <xf numFmtId="0" fontId="18" fillId="0" borderId="0" xfId="0" applyFont="1" applyAlignment="1">
      <alignment horizontal="left" vertical="center" wrapText="1"/>
    </xf>
    <xf numFmtId="0" fontId="12" fillId="0" borderId="0" xfId="0" applyFont="1" applyAlignment="1">
      <alignment horizontal="left" vertical="center" wrapText="1"/>
    </xf>
    <xf numFmtId="0" fontId="17" fillId="4" borderId="1" xfId="0" applyFont="1" applyFill="1" applyBorder="1" applyAlignment="1">
      <alignment horizontal="left" vertical="center" wrapText="1"/>
    </xf>
    <xf numFmtId="0" fontId="17" fillId="4" borderId="1" xfId="0" applyFont="1" applyFill="1" applyBorder="1" applyAlignment="1">
      <alignment horizontal="left" vertical="center"/>
    </xf>
    <xf numFmtId="0" fontId="18" fillId="4" borderId="1" xfId="0" applyFont="1" applyFill="1" applyBorder="1" applyAlignment="1">
      <alignment horizontal="left" vertical="center" wrapText="1"/>
    </xf>
    <xf numFmtId="0" fontId="12" fillId="4" borderId="1" xfId="0" applyFont="1" applyFill="1" applyBorder="1" applyAlignment="1">
      <alignment horizontal="left" vertical="center" wrapText="1"/>
    </xf>
    <xf numFmtId="0" fontId="17" fillId="0" borderId="0" xfId="0" applyFont="1" applyAlignment="1">
      <alignment horizontal="left" vertical="center"/>
    </xf>
    <xf numFmtId="0" fontId="2" fillId="2" borderId="5" xfId="0" applyFont="1" applyFill="1" applyBorder="1" applyAlignment="1">
      <alignment horizontal="center" vertical="center" wrapText="1"/>
    </xf>
    <xf numFmtId="0" fontId="5" fillId="2" borderId="0" xfId="0" applyFont="1" applyFill="1" applyAlignment="1">
      <alignment horizontal="center" vertical="center" wrapText="1"/>
    </xf>
    <xf numFmtId="0" fontId="0" fillId="2" borderId="0" xfId="0" applyFill="1" applyAlignment="1">
      <alignment horizontal="center"/>
    </xf>
    <xf numFmtId="0" fontId="4" fillId="2" borderId="12" xfId="1" applyFont="1" applyFill="1" applyBorder="1" applyAlignment="1">
      <alignment horizontal="left" vertical="center"/>
    </xf>
    <xf numFmtId="0" fontId="17" fillId="2" borderId="2"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4" xfId="0" applyFont="1" applyFill="1" applyBorder="1" applyAlignment="1">
      <alignment horizontal="center" vertical="center"/>
    </xf>
    <xf numFmtId="0" fontId="0" fillId="0" borderId="0" xfId="0" applyAlignment="1">
      <alignment horizontal="center"/>
    </xf>
    <xf numFmtId="49" fontId="14" fillId="0" borderId="1" xfId="5" applyBorder="1" applyAlignment="1" applyProtection="1">
      <alignment vertical="center" wrapText="1"/>
    </xf>
    <xf numFmtId="0" fontId="13" fillId="6" borderId="1" xfId="4" applyBorder="1" applyAlignment="1" applyProtection="1">
      <alignment vertical="center"/>
    </xf>
    <xf numFmtId="0" fontId="22" fillId="2" borderId="1" xfId="1" applyFont="1" applyFill="1" applyBorder="1" applyAlignment="1">
      <alignment horizontal="left" vertical="center"/>
    </xf>
    <xf numFmtId="0" fontId="23" fillId="5" borderId="9" xfId="1" applyFont="1" applyFill="1" applyBorder="1" applyAlignment="1">
      <alignment horizontal="center" vertical="center"/>
    </xf>
    <xf numFmtId="0" fontId="23" fillId="5" borderId="1" xfId="1" applyFont="1" applyFill="1" applyBorder="1" applyAlignment="1">
      <alignment horizontal="center" vertical="center"/>
    </xf>
    <xf numFmtId="0" fontId="23" fillId="5" borderId="10" xfId="1" applyFont="1" applyFill="1" applyBorder="1" applyAlignment="1">
      <alignment horizontal="center" vertical="center"/>
    </xf>
    <xf numFmtId="14" fontId="24" fillId="0" borderId="1" xfId="0" applyNumberFormat="1" applyFont="1" applyBorder="1" applyAlignment="1">
      <alignment horizontal="center" vertical="center"/>
    </xf>
    <xf numFmtId="0" fontId="25" fillId="0" borderId="1" xfId="1" applyFont="1" applyBorder="1" applyAlignment="1">
      <alignment horizontal="center" vertical="center"/>
    </xf>
    <xf numFmtId="14" fontId="25" fillId="0" borderId="1" xfId="1" applyNumberFormat="1" applyFont="1" applyBorder="1" applyAlignment="1">
      <alignment horizontal="center" vertical="center"/>
    </xf>
    <xf numFmtId="0" fontId="25" fillId="0" borderId="1" xfId="1" applyFont="1" applyBorder="1" applyAlignment="1">
      <alignment horizontal="center" wrapText="1"/>
    </xf>
    <xf numFmtId="0" fontId="25" fillId="0" borderId="1" xfId="1" applyFont="1" applyBorder="1"/>
    <xf numFmtId="0" fontId="23" fillId="5" borderId="1" xfId="1" applyFont="1" applyFill="1" applyBorder="1" applyAlignment="1">
      <alignment vertical="center"/>
    </xf>
    <xf numFmtId="0" fontId="0" fillId="2" borderId="0" xfId="0" applyFill="1" applyAlignment="1">
      <alignment wrapText="1"/>
    </xf>
    <xf numFmtId="0" fontId="7" fillId="7" borderId="1" xfId="0" applyFont="1" applyFill="1" applyBorder="1" applyAlignment="1">
      <alignment horizontal="center" vertical="center" wrapText="1"/>
    </xf>
    <xf numFmtId="0" fontId="0" fillId="7" borderId="20" xfId="0" applyFill="1" applyBorder="1" applyAlignment="1">
      <alignment horizontal="center" vertical="center" wrapText="1"/>
    </xf>
    <xf numFmtId="0" fontId="7" fillId="8" borderId="7" xfId="0" applyFont="1" applyFill="1" applyBorder="1" applyAlignment="1">
      <alignment horizontal="center" vertical="center" wrapText="1"/>
    </xf>
    <xf numFmtId="0" fontId="7" fillId="8" borderId="18" xfId="0" applyFont="1" applyFill="1" applyBorder="1" applyAlignment="1">
      <alignment horizontal="center" vertical="center" wrapText="1"/>
    </xf>
    <xf numFmtId="0" fontId="7" fillId="0" borderId="7" xfId="0" applyFont="1" applyBorder="1" applyAlignment="1">
      <alignment horizontal="center" vertical="center" wrapText="1"/>
    </xf>
    <xf numFmtId="0" fontId="7" fillId="0" borderId="1" xfId="0" applyFont="1" applyBorder="1" applyAlignment="1">
      <alignment horizontal="center" vertical="center" wrapText="1"/>
    </xf>
    <xf numFmtId="0" fontId="0" fillId="0" borderId="20" xfId="0" applyBorder="1" applyAlignment="1">
      <alignment horizontal="center" vertical="center" wrapText="1"/>
    </xf>
    <xf numFmtId="0" fontId="0" fillId="0" borderId="7" xfId="0" applyBorder="1" applyAlignment="1">
      <alignment horizontal="center" vertical="center" wrapText="1"/>
    </xf>
    <xf numFmtId="0" fontId="0" fillId="0" borderId="18" xfId="0" applyBorder="1" applyAlignment="1">
      <alignment horizontal="center" vertical="center" wrapText="1"/>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2" xfId="0" applyBorder="1" applyAlignment="1">
      <alignment horizontal="center" vertical="center"/>
    </xf>
    <xf numFmtId="0" fontId="0" fillId="0" borderId="11"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7" xfId="0" applyBorder="1" applyAlignment="1">
      <alignment horizontal="center" vertical="center"/>
    </xf>
    <xf numFmtId="0" fontId="0" fillId="0" borderId="1" xfId="0" applyBorder="1" applyAlignment="1">
      <alignment horizontal="center" vertical="center"/>
    </xf>
    <xf numFmtId="0" fontId="0" fillId="0" borderId="20" xfId="0" applyBorder="1" applyAlignment="1">
      <alignment horizontal="center" vertical="center"/>
    </xf>
    <xf numFmtId="0" fontId="0" fillId="0" borderId="18" xfId="0" applyBorder="1" applyAlignment="1">
      <alignment horizontal="center" vertical="center"/>
    </xf>
    <xf numFmtId="0" fontId="0" fillId="0" borderId="26" xfId="0" applyBorder="1" applyAlignment="1">
      <alignment horizontal="center" vertical="center"/>
    </xf>
    <xf numFmtId="0" fontId="0" fillId="0" borderId="4" xfId="0" applyBorder="1" applyAlignment="1">
      <alignment horizontal="center" vertical="center"/>
    </xf>
    <xf numFmtId="0" fontId="0" fillId="0" borderId="12" xfId="0" applyBorder="1" applyAlignment="1">
      <alignment horizontal="center" vertical="center"/>
    </xf>
    <xf numFmtId="0" fontId="0" fillId="0" borderId="6" xfId="0" applyBorder="1" applyAlignment="1">
      <alignment horizontal="center" vertical="center"/>
    </xf>
    <xf numFmtId="0" fontId="0" fillId="0" borderId="9" xfId="0" applyBorder="1" applyAlignment="1">
      <alignment horizontal="center" vertical="center"/>
    </xf>
    <xf numFmtId="0" fontId="0" fillId="0" borderId="21" xfId="0" applyBorder="1" applyAlignment="1">
      <alignment horizontal="center" vertical="center"/>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0" fontId="0" fillId="10" borderId="19" xfId="0" applyFill="1" applyBorder="1" applyAlignment="1">
      <alignment horizontal="center" vertical="center" wrapText="1"/>
    </xf>
    <xf numFmtId="0" fontId="0" fillId="10" borderId="1" xfId="0" applyFill="1" applyBorder="1" applyAlignment="1">
      <alignment horizontal="center" vertical="center" wrapText="1"/>
    </xf>
    <xf numFmtId="0" fontId="0" fillId="10" borderId="1" xfId="0" applyFill="1" applyBorder="1"/>
    <xf numFmtId="0" fontId="0" fillId="10" borderId="1" xfId="0" applyFill="1" applyBorder="1" applyAlignment="1">
      <alignment horizontal="center" vertical="center"/>
    </xf>
    <xf numFmtId="4" fontId="29" fillId="10" borderId="1" xfId="0" applyNumberFormat="1" applyFont="1" applyFill="1" applyBorder="1" applyAlignment="1">
      <alignment horizontal="right" vertical="center" wrapText="1"/>
    </xf>
    <xf numFmtId="3" fontId="29" fillId="10" borderId="1" xfId="0" applyNumberFormat="1" applyFont="1" applyFill="1" applyBorder="1" applyAlignment="1">
      <alignment horizontal="right" vertical="center" wrapText="1"/>
    </xf>
    <xf numFmtId="0" fontId="0" fillId="10" borderId="19" xfId="0" applyFill="1" applyBorder="1"/>
    <xf numFmtId="0" fontId="0" fillId="10" borderId="19" xfId="0" applyFill="1" applyBorder="1" applyAlignment="1">
      <alignment horizontal="center" vertical="center"/>
    </xf>
    <xf numFmtId="4" fontId="29" fillId="10" borderId="19" xfId="0" applyNumberFormat="1" applyFont="1" applyFill="1" applyBorder="1" applyAlignment="1">
      <alignment horizontal="right" vertical="center" wrapText="1"/>
    </xf>
    <xf numFmtId="0" fontId="0" fillId="11" borderId="1" xfId="0" applyFill="1" applyBorder="1" applyAlignment="1">
      <alignment horizontal="center" vertical="center" wrapText="1"/>
    </xf>
    <xf numFmtId="0" fontId="0" fillId="11" borderId="1" xfId="0" applyFill="1" applyBorder="1"/>
    <xf numFmtId="0" fontId="7" fillId="11" borderId="1" xfId="0" applyFont="1" applyFill="1" applyBorder="1" applyAlignment="1">
      <alignment horizontal="center" vertical="center" wrapText="1"/>
    </xf>
    <xf numFmtId="1" fontId="26" fillId="11" borderId="1" xfId="0" applyNumberFormat="1" applyFont="1" applyFill="1" applyBorder="1" applyAlignment="1">
      <alignment horizontal="center" vertical="center"/>
    </xf>
    <xf numFmtId="0" fontId="0" fillId="11" borderId="1" xfId="0" applyFill="1" applyBorder="1" applyAlignment="1">
      <alignment horizontal="center" vertical="center"/>
    </xf>
    <xf numFmtId="4" fontId="29" fillId="11" borderId="1" xfId="0" applyNumberFormat="1" applyFont="1" applyFill="1" applyBorder="1" applyAlignment="1">
      <alignment horizontal="right" vertical="center" wrapText="1"/>
    </xf>
    <xf numFmtId="3" fontId="29" fillId="11" borderId="1" xfId="0" applyNumberFormat="1" applyFont="1" applyFill="1" applyBorder="1" applyAlignment="1">
      <alignment horizontal="right" vertical="center" wrapText="1"/>
    </xf>
    <xf numFmtId="0" fontId="26" fillId="12" borderId="1" xfId="0" applyFont="1" applyFill="1" applyBorder="1" applyAlignment="1">
      <alignment horizontal="center" vertical="center" wrapText="1"/>
    </xf>
    <xf numFmtId="1" fontId="27" fillId="12" borderId="1" xfId="0" applyNumberFormat="1" applyFont="1" applyFill="1" applyBorder="1" applyAlignment="1">
      <alignment horizontal="center" vertical="center"/>
    </xf>
    <xf numFmtId="0" fontId="0" fillId="12" borderId="1" xfId="0" applyFill="1" applyBorder="1" applyAlignment="1">
      <alignment horizontal="center" vertical="center" wrapText="1"/>
    </xf>
    <xf numFmtId="0" fontId="6" fillId="2" borderId="20"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19" fillId="2" borderId="20" xfId="0" applyFont="1" applyFill="1" applyBorder="1" applyAlignment="1">
      <alignment horizontal="center" vertical="center" wrapText="1"/>
    </xf>
    <xf numFmtId="0" fontId="0" fillId="12" borderId="1" xfId="0" applyFill="1" applyBorder="1"/>
    <xf numFmtId="0" fontId="7" fillId="12" borderId="1" xfId="0" applyFont="1" applyFill="1" applyBorder="1" applyAlignment="1">
      <alignment horizontal="center" vertical="center" wrapText="1"/>
    </xf>
    <xf numFmtId="0" fontId="6" fillId="0" borderId="20" xfId="0" applyFont="1" applyBorder="1" applyAlignment="1">
      <alignment horizontal="center" vertical="center" wrapText="1"/>
    </xf>
    <xf numFmtId="0" fontId="0" fillId="12" borderId="1" xfId="0" applyFill="1" applyBorder="1" applyAlignment="1">
      <alignment horizontal="center" vertical="center"/>
    </xf>
    <xf numFmtId="0" fontId="0" fillId="12" borderId="2" xfId="0" applyFill="1" applyBorder="1" applyAlignment="1">
      <alignment horizontal="center" vertical="center"/>
    </xf>
    <xf numFmtId="0" fontId="0" fillId="12" borderId="2" xfId="0" applyFill="1" applyBorder="1"/>
    <xf numFmtId="0" fontId="0" fillId="12" borderId="4" xfId="0" applyFill="1" applyBorder="1"/>
    <xf numFmtId="8" fontId="32" fillId="12" borderId="1" xfId="0" applyNumberFormat="1" applyFont="1" applyFill="1" applyBorder="1" applyAlignment="1">
      <alignment horizontal="center" vertical="center"/>
    </xf>
    <xf numFmtId="8" fontId="33" fillId="12" borderId="1" xfId="0" applyNumberFormat="1" applyFont="1" applyFill="1" applyBorder="1" applyAlignment="1">
      <alignment horizontal="center" vertical="center"/>
    </xf>
    <xf numFmtId="0" fontId="19" fillId="14" borderId="20" xfId="0" applyFont="1" applyFill="1" applyBorder="1" applyAlignment="1">
      <alignment horizontal="center" vertical="center" wrapText="1"/>
    </xf>
    <xf numFmtId="0" fontId="6" fillId="14" borderId="20" xfId="0" applyFont="1" applyFill="1" applyBorder="1" applyAlignment="1">
      <alignment horizontal="center" vertical="center" wrapText="1"/>
    </xf>
    <xf numFmtId="0" fontId="5" fillId="14" borderId="20" xfId="0" applyFont="1" applyFill="1" applyBorder="1" applyAlignment="1">
      <alignment horizontal="center" vertical="center" wrapText="1"/>
    </xf>
    <xf numFmtId="0" fontId="0" fillId="0" borderId="19" xfId="0" applyBorder="1" applyAlignment="1">
      <alignment horizontal="center" vertical="center" wrapText="1"/>
    </xf>
    <xf numFmtId="0" fontId="0" fillId="0" borderId="1" xfId="0" applyBorder="1" applyAlignment="1">
      <alignment horizontal="center" vertical="center" wrapText="1"/>
    </xf>
    <xf numFmtId="0" fontId="7" fillId="7" borderId="24" xfId="0" applyFont="1" applyFill="1" applyBorder="1" applyAlignment="1">
      <alignment horizontal="center" vertical="center" wrapText="1"/>
    </xf>
    <xf numFmtId="0" fontId="7" fillId="7" borderId="2" xfId="0" applyFont="1" applyFill="1" applyBorder="1" applyAlignment="1">
      <alignment horizontal="center" vertical="center" wrapText="1"/>
    </xf>
    <xf numFmtId="0" fontId="0" fillId="2" borderId="4" xfId="0" applyFill="1" applyBorder="1" applyAlignment="1">
      <alignment horizontal="center" vertical="center"/>
    </xf>
    <xf numFmtId="0" fontId="5" fillId="0" borderId="20" xfId="0" applyFont="1" applyBorder="1" applyAlignment="1">
      <alignment horizontal="center" vertical="center" wrapText="1"/>
    </xf>
    <xf numFmtId="0" fontId="15" fillId="0" borderId="7" xfId="0" applyFont="1" applyBorder="1" applyAlignment="1">
      <alignment wrapText="1"/>
    </xf>
    <xf numFmtId="0" fontId="0" fillId="0" borderId="7" xfId="0" applyBorder="1" applyAlignment="1">
      <alignment vertical="top" wrapText="1"/>
    </xf>
    <xf numFmtId="0" fontId="0" fillId="0" borderId="7" xfId="0" applyBorder="1" applyAlignment="1">
      <alignment wrapText="1"/>
    </xf>
    <xf numFmtId="0" fontId="0" fillId="16" borderId="6" xfId="0" applyFill="1" applyBorder="1" applyAlignment="1">
      <alignment horizontal="center" vertical="center" wrapText="1"/>
    </xf>
    <xf numFmtId="0" fontId="0" fillId="16" borderId="9" xfId="0" applyFill="1" applyBorder="1" applyAlignment="1">
      <alignment horizontal="center" vertical="center" wrapText="1"/>
    </xf>
    <xf numFmtId="0" fontId="0" fillId="15" borderId="9" xfId="0" applyFill="1" applyBorder="1" applyAlignment="1">
      <alignment horizontal="center" vertical="center" wrapText="1"/>
    </xf>
    <xf numFmtId="0" fontId="0" fillId="9" borderId="9" xfId="0" applyFill="1" applyBorder="1" applyAlignment="1">
      <alignment horizontal="center" vertical="center" wrapText="1"/>
    </xf>
    <xf numFmtId="0" fontId="0" fillId="9" borderId="22" xfId="0"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5" fillId="2" borderId="5"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0" fillId="12" borderId="28" xfId="0" applyFill="1" applyBorder="1" applyAlignment="1">
      <alignment horizontal="center" vertical="center"/>
    </xf>
    <xf numFmtId="0" fontId="0" fillId="12" borderId="19" xfId="0" applyFill="1" applyBorder="1" applyAlignment="1">
      <alignment horizontal="center" vertical="center"/>
    </xf>
    <xf numFmtId="0" fontId="5" fillId="8" borderId="1" xfId="0" applyFont="1" applyFill="1" applyBorder="1" applyAlignment="1">
      <alignment horizontal="center" vertical="center" wrapText="1"/>
    </xf>
    <xf numFmtId="0" fontId="6" fillId="8" borderId="1" xfId="0" applyFont="1" applyFill="1" applyBorder="1" applyAlignment="1">
      <alignment horizontal="center" vertical="center" wrapText="1"/>
    </xf>
    <xf numFmtId="0" fontId="5" fillId="8" borderId="20" xfId="0" applyFont="1" applyFill="1" applyBorder="1" applyAlignment="1">
      <alignment horizontal="center" vertical="center" wrapText="1"/>
    </xf>
    <xf numFmtId="0" fontId="0" fillId="0" borderId="23" xfId="0" applyBorder="1" applyAlignment="1">
      <alignment horizontal="center" vertical="center"/>
    </xf>
    <xf numFmtId="0" fontId="5" fillId="17" borderId="1" xfId="0" applyFont="1" applyFill="1" applyBorder="1" applyAlignment="1">
      <alignment horizontal="center" vertical="center" wrapText="1"/>
    </xf>
    <xf numFmtId="0" fontId="36" fillId="18" borderId="32" xfId="0" applyFont="1" applyFill="1" applyBorder="1" applyAlignment="1">
      <alignment horizontal="center" vertical="center" wrapText="1"/>
    </xf>
    <xf numFmtId="0" fontId="5" fillId="4" borderId="1" xfId="0" applyFont="1" applyFill="1" applyBorder="1" applyAlignment="1">
      <alignment horizontal="center" vertical="center" wrapText="1"/>
    </xf>
    <xf numFmtId="8" fontId="32" fillId="12" borderId="20" xfId="0" applyNumberFormat="1" applyFont="1" applyFill="1" applyBorder="1" applyAlignment="1">
      <alignment horizontal="center" vertical="center"/>
    </xf>
    <xf numFmtId="8" fontId="32" fillId="12" borderId="28" xfId="0" applyNumberFormat="1" applyFont="1" applyFill="1" applyBorder="1" applyAlignment="1">
      <alignment horizontal="center" vertical="center"/>
    </xf>
    <xf numFmtId="8" fontId="33" fillId="12" borderId="28" xfId="0" applyNumberFormat="1" applyFont="1" applyFill="1" applyBorder="1" applyAlignment="1">
      <alignment horizontal="center" vertical="center"/>
    </xf>
    <xf numFmtId="0" fontId="31" fillId="12" borderId="1" xfId="0" applyFont="1" applyFill="1" applyBorder="1" applyAlignment="1">
      <alignment horizontal="center" vertical="center" wrapText="1"/>
    </xf>
    <xf numFmtId="164" fontId="29" fillId="11" borderId="1" xfId="0" applyNumberFormat="1" applyFont="1" applyFill="1" applyBorder="1" applyAlignment="1">
      <alignment horizontal="right" vertical="center" wrapText="1"/>
    </xf>
    <xf numFmtId="164" fontId="29" fillId="10" borderId="19" xfId="0" applyNumberFormat="1" applyFont="1" applyFill="1" applyBorder="1" applyAlignment="1">
      <alignment horizontal="right" vertical="center" wrapText="1"/>
    </xf>
    <xf numFmtId="164" fontId="29" fillId="10" borderId="1" xfId="0" applyNumberFormat="1" applyFont="1" applyFill="1" applyBorder="1" applyAlignment="1">
      <alignment horizontal="right" vertical="center" wrapText="1"/>
    </xf>
    <xf numFmtId="164" fontId="32" fillId="12" borderId="1" xfId="0" applyNumberFormat="1" applyFont="1" applyFill="1" applyBorder="1" applyAlignment="1">
      <alignment horizontal="right" vertical="center"/>
    </xf>
    <xf numFmtId="164" fontId="33" fillId="12" borderId="1" xfId="0" applyNumberFormat="1" applyFont="1" applyFill="1" applyBorder="1" applyAlignment="1">
      <alignment horizontal="right" vertical="center"/>
    </xf>
    <xf numFmtId="164" fontId="0" fillId="12" borderId="1" xfId="0" applyNumberFormat="1" applyFill="1" applyBorder="1" applyAlignment="1">
      <alignment horizontal="right" vertical="center"/>
    </xf>
    <xf numFmtId="0" fontId="6" fillId="19" borderId="20" xfId="0" applyFont="1" applyFill="1" applyBorder="1" applyAlignment="1">
      <alignment horizontal="center" vertical="center" wrapText="1"/>
    </xf>
    <xf numFmtId="0" fontId="0" fillId="12" borderId="4" xfId="0" applyFill="1" applyBorder="1" applyAlignment="1">
      <alignment horizontal="center" vertical="center" wrapText="1"/>
    </xf>
    <xf numFmtId="9" fontId="0" fillId="11" borderId="1" xfId="0" applyNumberFormat="1" applyFill="1" applyBorder="1" applyAlignment="1">
      <alignment horizontal="center" vertical="center"/>
    </xf>
    <xf numFmtId="9" fontId="0" fillId="2" borderId="29" xfId="0" applyNumberFormat="1" applyFill="1" applyBorder="1" applyAlignment="1">
      <alignment horizontal="center" vertical="center"/>
    </xf>
    <xf numFmtId="9" fontId="0" fillId="2" borderId="30" xfId="0" applyNumberFormat="1" applyFill="1" applyBorder="1" applyAlignment="1">
      <alignment horizontal="center" vertical="center"/>
    </xf>
    <xf numFmtId="9" fontId="0" fillId="2" borderId="31" xfId="0" applyNumberFormat="1" applyFill="1" applyBorder="1" applyAlignment="1">
      <alignment horizontal="center" vertical="center"/>
    </xf>
    <xf numFmtId="9" fontId="0" fillId="2" borderId="19" xfId="0" applyNumberFormat="1" applyFill="1" applyBorder="1" applyAlignment="1">
      <alignment horizontal="center" vertical="center"/>
    </xf>
    <xf numFmtId="9" fontId="0" fillId="2" borderId="1" xfId="0" applyNumberFormat="1" applyFill="1" applyBorder="1" applyAlignment="1">
      <alignment horizontal="center" vertical="center"/>
    </xf>
    <xf numFmtId="1" fontId="0" fillId="10" borderId="19" xfId="0" applyNumberFormat="1" applyFill="1" applyBorder="1" applyAlignment="1">
      <alignment horizontal="center" vertical="center"/>
    </xf>
    <xf numFmtId="1" fontId="6" fillId="13" borderId="20" xfId="0" applyNumberFormat="1" applyFont="1" applyFill="1" applyBorder="1" applyAlignment="1">
      <alignment horizontal="center" vertical="center" wrapText="1"/>
    </xf>
    <xf numFmtId="1" fontId="0" fillId="12" borderId="1" xfId="0" applyNumberFormat="1" applyFill="1" applyBorder="1" applyAlignment="1">
      <alignment horizontal="center" vertical="center"/>
    </xf>
    <xf numFmtId="1" fontId="0" fillId="12" borderId="1" xfId="7" applyNumberFormat="1" applyFont="1" applyFill="1" applyBorder="1" applyAlignment="1">
      <alignment horizontal="center" vertical="center"/>
    </xf>
    <xf numFmtId="1" fontId="0" fillId="12" borderId="1" xfId="0" applyNumberFormat="1" applyFill="1" applyBorder="1" applyAlignment="1">
      <alignment vertical="center"/>
    </xf>
    <xf numFmtId="1" fontId="0" fillId="11" borderId="1" xfId="0" applyNumberFormat="1" applyFill="1" applyBorder="1" applyAlignment="1">
      <alignment horizontal="center" vertical="center"/>
    </xf>
    <xf numFmtId="1" fontId="0" fillId="0" borderId="0" xfId="0" applyNumberFormat="1" applyAlignment="1">
      <alignment vertical="center"/>
    </xf>
    <xf numFmtId="0" fontId="0" fillId="0" borderId="4" xfId="0" applyBorder="1" applyAlignment="1">
      <alignment horizontal="center" vertical="center" wrapText="1"/>
    </xf>
    <xf numFmtId="0" fontId="5" fillId="16" borderId="1" xfId="0" applyFont="1" applyFill="1" applyBorder="1" applyAlignment="1">
      <alignment horizontal="center" vertical="center" wrapText="1"/>
    </xf>
    <xf numFmtId="9" fontId="0" fillId="0" borderId="26" xfId="7" applyFont="1" applyBorder="1" applyAlignment="1">
      <alignment horizontal="center" vertical="center"/>
    </xf>
    <xf numFmtId="9" fontId="37" fillId="2" borderId="0" xfId="0" applyNumberFormat="1" applyFont="1" applyFill="1" applyAlignment="1">
      <alignment horizontal="center"/>
    </xf>
    <xf numFmtId="9" fontId="38" fillId="2" borderId="1" xfId="7" applyFont="1" applyFill="1" applyBorder="1" applyAlignment="1">
      <alignment horizontal="center"/>
    </xf>
    <xf numFmtId="0" fontId="39" fillId="2" borderId="1" xfId="0" applyFont="1" applyFill="1" applyBorder="1" applyAlignment="1">
      <alignment horizontal="center" vertical="center" wrapText="1"/>
    </xf>
    <xf numFmtId="0" fontId="39" fillId="2" borderId="28" xfId="0" applyFont="1" applyFill="1" applyBorder="1" applyAlignment="1">
      <alignment horizontal="center" vertical="center" wrapText="1"/>
    </xf>
    <xf numFmtId="0" fontId="39" fillId="0" borderId="28" xfId="0" applyFont="1" applyBorder="1" applyAlignment="1">
      <alignment horizontal="center" vertical="center" wrapText="1"/>
    </xf>
    <xf numFmtId="0" fontId="39" fillId="8" borderId="17" xfId="0" applyFont="1" applyFill="1" applyBorder="1" applyAlignment="1">
      <alignment horizontal="center" vertical="center" wrapText="1"/>
    </xf>
    <xf numFmtId="0" fontId="40" fillId="0" borderId="0" xfId="0" applyFont="1" applyAlignment="1">
      <alignment horizontal="center" vertical="center"/>
    </xf>
    <xf numFmtId="9" fontId="39" fillId="0" borderId="26" xfId="7" applyFont="1" applyBorder="1" applyAlignment="1">
      <alignment horizontal="center" vertical="center"/>
    </xf>
    <xf numFmtId="9" fontId="40" fillId="0" borderId="26" xfId="7" applyFont="1" applyBorder="1" applyAlignment="1">
      <alignment horizontal="center" vertical="center"/>
    </xf>
    <xf numFmtId="9" fontId="40" fillId="0" borderId="17" xfId="0" applyNumberFormat="1" applyFont="1" applyBorder="1" applyAlignment="1">
      <alignment horizontal="center" vertical="center"/>
    </xf>
    <xf numFmtId="0" fontId="39" fillId="0" borderId="28" xfId="0" applyFont="1" applyBorder="1" applyAlignment="1">
      <alignment horizontal="center" vertical="center"/>
    </xf>
    <xf numFmtId="0" fontId="39" fillId="2" borderId="0" xfId="0" applyFont="1" applyFill="1"/>
    <xf numFmtId="0" fontId="40" fillId="2" borderId="1" xfId="0" applyFont="1" applyFill="1" applyBorder="1" applyAlignment="1">
      <alignment horizontal="center" vertical="center" wrapText="1"/>
    </xf>
    <xf numFmtId="0" fontId="40" fillId="2" borderId="20" xfId="0" applyFont="1" applyFill="1" applyBorder="1" applyAlignment="1">
      <alignment horizontal="center" vertical="center" wrapText="1"/>
    </xf>
    <xf numFmtId="0" fontId="40" fillId="2" borderId="1" xfId="0" applyFont="1" applyFill="1" applyBorder="1" applyAlignment="1">
      <alignment horizontal="center" vertical="center"/>
    </xf>
    <xf numFmtId="0" fontId="40" fillId="0" borderId="28" xfId="0" applyFont="1" applyBorder="1" applyAlignment="1">
      <alignment horizontal="center" vertical="center" wrapText="1"/>
    </xf>
    <xf numFmtId="0" fontId="40" fillId="7" borderId="36" xfId="0" applyFont="1" applyFill="1" applyBorder="1" applyAlignment="1">
      <alignment horizontal="center" vertical="center" wrapText="1"/>
    </xf>
    <xf numFmtId="0" fontId="40" fillId="0" borderId="28" xfId="0" applyFont="1" applyBorder="1" applyAlignment="1">
      <alignment horizontal="center" vertical="center"/>
    </xf>
    <xf numFmtId="0" fontId="40" fillId="2" borderId="0" xfId="0" applyFont="1" applyFill="1"/>
    <xf numFmtId="0" fontId="40" fillId="2" borderId="19" xfId="0" applyFont="1" applyFill="1" applyBorder="1" applyAlignment="1">
      <alignment horizontal="center" vertical="center" wrapText="1"/>
    </xf>
    <xf numFmtId="0" fontId="40" fillId="0" borderId="1" xfId="0" applyFont="1" applyBorder="1" applyAlignment="1">
      <alignment horizontal="center" vertical="center" wrapText="1"/>
    </xf>
    <xf numFmtId="0" fontId="40" fillId="7" borderId="9" xfId="0" applyFont="1" applyFill="1" applyBorder="1" applyAlignment="1">
      <alignment horizontal="center" vertical="center" wrapText="1"/>
    </xf>
    <xf numFmtId="0" fontId="41" fillId="0" borderId="1" xfId="0" applyFont="1" applyBorder="1" applyAlignment="1">
      <alignment horizontal="center" vertical="center" wrapText="1"/>
    </xf>
    <xf numFmtId="0" fontId="40" fillId="0" borderId="26" xfId="0" applyFont="1" applyBorder="1" applyAlignment="1">
      <alignment horizontal="center" vertical="center"/>
    </xf>
    <xf numFmtId="0" fontId="40" fillId="11" borderId="19" xfId="0" applyFont="1" applyFill="1" applyBorder="1" applyAlignment="1">
      <alignment horizontal="center" vertical="center" wrapText="1"/>
    </xf>
    <xf numFmtId="0" fontId="40" fillId="12" borderId="1" xfId="0" applyFont="1" applyFill="1" applyBorder="1" applyAlignment="1">
      <alignment horizontal="center" vertical="center"/>
    </xf>
    <xf numFmtId="0" fontId="41" fillId="11" borderId="19" xfId="0" applyFont="1" applyFill="1" applyBorder="1" applyAlignment="1">
      <alignment horizontal="center" vertical="center" wrapText="1"/>
    </xf>
    <xf numFmtId="0" fontId="42" fillId="11" borderId="19" xfId="0" applyFont="1" applyFill="1" applyBorder="1" applyAlignment="1">
      <alignment horizontal="center" vertical="center" wrapText="1"/>
    </xf>
    <xf numFmtId="1" fontId="42" fillId="11" borderId="19" xfId="0" applyNumberFormat="1" applyFont="1" applyFill="1" applyBorder="1" applyAlignment="1">
      <alignment horizontal="center" vertical="center"/>
    </xf>
    <xf numFmtId="0" fontId="40" fillId="12" borderId="4" xfId="0" applyFont="1" applyFill="1" applyBorder="1" applyAlignment="1">
      <alignment horizontal="center" vertical="center" wrapText="1"/>
    </xf>
    <xf numFmtId="0" fontId="40" fillId="11" borderId="19" xfId="0" applyFont="1" applyFill="1" applyBorder="1" applyAlignment="1">
      <alignment horizontal="center" vertical="center"/>
    </xf>
    <xf numFmtId="0" fontId="40" fillId="11" borderId="28" xfId="0" applyFont="1" applyFill="1" applyBorder="1" applyAlignment="1">
      <alignment horizontal="center" vertical="center" wrapText="1"/>
    </xf>
    <xf numFmtId="3" fontId="43" fillId="11" borderId="19" xfId="0" applyNumberFormat="1" applyFont="1" applyFill="1" applyBorder="1" applyAlignment="1">
      <alignment horizontal="right" vertical="center" wrapText="1"/>
    </xf>
    <xf numFmtId="0" fontId="40" fillId="11" borderId="19" xfId="0" applyFont="1" applyFill="1" applyBorder="1"/>
    <xf numFmtId="164" fontId="43" fillId="11" borderId="19" xfId="0" applyNumberFormat="1" applyFont="1" applyFill="1" applyBorder="1" applyAlignment="1">
      <alignment horizontal="right" vertical="center" wrapText="1"/>
    </xf>
    <xf numFmtId="0" fontId="40" fillId="11" borderId="19" xfId="0" applyFont="1" applyFill="1" applyBorder="1" applyAlignment="1">
      <alignment horizontal="left" vertical="center" wrapText="1"/>
    </xf>
    <xf numFmtId="0" fontId="40" fillId="0" borderId="0" xfId="0" applyFont="1"/>
    <xf numFmtId="0" fontId="40" fillId="12" borderId="1" xfId="0" applyFont="1" applyFill="1" applyBorder="1" applyAlignment="1">
      <alignment horizontal="center" vertical="center" wrapText="1"/>
    </xf>
    <xf numFmtId="0" fontId="42" fillId="12" borderId="20" xfId="0" applyFont="1" applyFill="1" applyBorder="1" applyAlignment="1">
      <alignment horizontal="center" vertical="center" wrapText="1"/>
    </xf>
    <xf numFmtId="1" fontId="44" fillId="12" borderId="1" xfId="0" applyNumberFormat="1" applyFont="1" applyFill="1" applyBorder="1" applyAlignment="1">
      <alignment horizontal="center" vertical="center"/>
    </xf>
    <xf numFmtId="0" fontId="40" fillId="12" borderId="19" xfId="0" applyFont="1" applyFill="1" applyBorder="1" applyAlignment="1">
      <alignment horizontal="center" vertical="center" wrapText="1"/>
    </xf>
    <xf numFmtId="0" fontId="40" fillId="12" borderId="20" xfId="0" applyFont="1" applyFill="1" applyBorder="1" applyAlignment="1">
      <alignment horizontal="center" vertical="center" wrapText="1"/>
    </xf>
    <xf numFmtId="0" fontId="40" fillId="12" borderId="19" xfId="0" applyFont="1" applyFill="1" applyBorder="1" applyAlignment="1">
      <alignment horizontal="center" vertical="center"/>
    </xf>
    <xf numFmtId="0" fontId="40" fillId="12" borderId="2" xfId="0" applyFont="1" applyFill="1" applyBorder="1"/>
    <xf numFmtId="0" fontId="40" fillId="12" borderId="1" xfId="0" applyFont="1" applyFill="1" applyBorder="1"/>
    <xf numFmtId="164" fontId="40" fillId="12" borderId="1" xfId="0" applyNumberFormat="1" applyFont="1" applyFill="1" applyBorder="1" applyAlignment="1">
      <alignment horizontal="right" vertical="center"/>
    </xf>
    <xf numFmtId="0" fontId="40" fillId="12" borderId="19" xfId="0" applyFont="1" applyFill="1" applyBorder="1" applyAlignment="1">
      <alignment horizontal="left" vertical="center" wrapText="1"/>
    </xf>
    <xf numFmtId="0" fontId="45" fillId="20" borderId="20" xfId="0" applyFont="1" applyFill="1" applyBorder="1" applyAlignment="1">
      <alignment horizontal="center" vertical="center" wrapText="1"/>
    </xf>
    <xf numFmtId="44" fontId="0" fillId="0" borderId="0" xfId="8" applyFont="1"/>
    <xf numFmtId="44" fontId="40" fillId="0" borderId="0" xfId="0" applyNumberFormat="1" applyFont="1"/>
    <xf numFmtId="9" fontId="0" fillId="0" borderId="0" xfId="7" applyFont="1"/>
    <xf numFmtId="44" fontId="0" fillId="0" borderId="0" xfId="0" applyNumberFormat="1"/>
    <xf numFmtId="9" fontId="40" fillId="0" borderId="0" xfId="7" applyFont="1"/>
    <xf numFmtId="0" fontId="40" fillId="0" borderId="0" xfId="0" applyFont="1" applyAlignment="1">
      <alignment horizontal="center" vertical="center" wrapText="1"/>
    </xf>
    <xf numFmtId="0" fontId="0" fillId="13" borderId="1" xfId="0" applyFill="1" applyBorder="1" applyAlignment="1">
      <alignment horizontal="center" vertical="center"/>
    </xf>
    <xf numFmtId="0" fontId="0" fillId="13" borderId="6" xfId="0" applyFill="1" applyBorder="1" applyAlignment="1">
      <alignment horizontal="center" vertical="center"/>
    </xf>
    <xf numFmtId="0" fontId="0" fillId="13" borderId="18" xfId="0" applyFill="1" applyBorder="1" applyAlignment="1">
      <alignment horizontal="center" vertical="center"/>
    </xf>
    <xf numFmtId="0" fontId="0" fillId="13" borderId="22" xfId="0" applyFill="1" applyBorder="1" applyAlignment="1">
      <alignment horizontal="center" vertical="center"/>
    </xf>
    <xf numFmtId="0" fontId="0" fillId="13" borderId="26" xfId="0" applyFill="1" applyBorder="1" applyAlignment="1">
      <alignment horizontal="center" vertical="center"/>
    </xf>
    <xf numFmtId="0" fontId="40" fillId="0" borderId="0" xfId="0" applyFont="1" applyAlignment="1">
      <alignment horizontal="center"/>
    </xf>
    <xf numFmtId="0" fontId="6" fillId="21" borderId="20" xfId="0" applyFont="1" applyFill="1" applyBorder="1" applyAlignment="1">
      <alignment horizontal="center" vertical="center" wrapText="1"/>
    </xf>
    <xf numFmtId="0" fontId="30" fillId="11" borderId="32" xfId="0" applyFont="1" applyFill="1" applyBorder="1" applyAlignment="1">
      <alignment horizontal="center" vertical="center" wrapText="1"/>
    </xf>
    <xf numFmtId="0" fontId="30" fillId="11" borderId="38" xfId="0" applyFont="1" applyFill="1" applyBorder="1" applyAlignment="1">
      <alignment horizontal="center" vertical="center" wrapText="1"/>
    </xf>
    <xf numFmtId="0" fontId="6" fillId="22" borderId="20" xfId="0" applyFont="1" applyFill="1" applyBorder="1" applyAlignment="1">
      <alignment horizontal="center" vertical="center" wrapText="1"/>
    </xf>
    <xf numFmtId="8" fontId="32" fillId="22" borderId="1" xfId="0" applyNumberFormat="1" applyFont="1" applyFill="1" applyBorder="1" applyAlignment="1">
      <alignment horizontal="center" vertical="center"/>
    </xf>
    <xf numFmtId="8" fontId="33" fillId="22" borderId="1" xfId="0" applyNumberFormat="1" applyFont="1" applyFill="1" applyBorder="1" applyAlignment="1">
      <alignment horizontal="center" vertical="center"/>
    </xf>
    <xf numFmtId="0" fontId="40" fillId="22" borderId="1" xfId="0" applyFont="1" applyFill="1" applyBorder="1" applyAlignment="1">
      <alignment horizontal="center" vertical="center"/>
    </xf>
    <xf numFmtId="0" fontId="31" fillId="0" borderId="32" xfId="0" applyFont="1" applyBorder="1" applyAlignment="1">
      <alignment horizontal="center" vertical="center" wrapText="1"/>
    </xf>
    <xf numFmtId="0" fontId="31" fillId="0" borderId="38" xfId="0" applyFont="1" applyBorder="1" applyAlignment="1">
      <alignment horizontal="center" vertical="center" wrapText="1"/>
    </xf>
    <xf numFmtId="9" fontId="0" fillId="21" borderId="1" xfId="7" applyFont="1" applyFill="1" applyBorder="1" applyAlignment="1">
      <alignment horizontal="center" vertical="center" wrapText="1"/>
    </xf>
    <xf numFmtId="9" fontId="0" fillId="21" borderId="19" xfId="7" applyFont="1" applyFill="1" applyBorder="1" applyAlignment="1">
      <alignment horizontal="center" vertical="center" wrapText="1"/>
    </xf>
    <xf numFmtId="0" fontId="50" fillId="12" borderId="1" xfId="0" applyFont="1" applyFill="1" applyBorder="1" applyAlignment="1">
      <alignment horizontal="center" vertical="center" wrapText="1"/>
    </xf>
    <xf numFmtId="0" fontId="1" fillId="12" borderId="1" xfId="0" applyFont="1" applyFill="1" applyBorder="1" applyAlignment="1">
      <alignment vertical="center" wrapText="1"/>
    </xf>
    <xf numFmtId="0" fontId="1" fillId="12" borderId="1" xfId="0" applyFont="1" applyFill="1" applyBorder="1" applyAlignment="1">
      <alignment horizontal="center" vertical="center" wrapText="1"/>
    </xf>
    <xf numFmtId="0" fontId="46" fillId="12" borderId="1" xfId="0" applyFont="1" applyFill="1" applyBorder="1" applyAlignment="1">
      <alignment vertical="center" wrapText="1"/>
    </xf>
    <xf numFmtId="0" fontId="46" fillId="12" borderId="1" xfId="0" applyFont="1" applyFill="1" applyBorder="1" applyAlignment="1">
      <alignment horizontal="center" vertical="center" wrapText="1"/>
    </xf>
    <xf numFmtId="43" fontId="15" fillId="22" borderId="1" xfId="9" applyFont="1" applyFill="1" applyBorder="1" applyAlignment="1">
      <alignment horizontal="center" vertical="center"/>
    </xf>
    <xf numFmtId="6" fontId="47" fillId="22" borderId="39" xfId="0" applyNumberFormat="1" applyFont="1" applyFill="1" applyBorder="1" applyAlignment="1">
      <alignment horizontal="center" vertical="center"/>
    </xf>
    <xf numFmtId="6" fontId="47" fillId="22" borderId="40" xfId="0" applyNumberFormat="1" applyFont="1" applyFill="1" applyBorder="1" applyAlignment="1">
      <alignment horizontal="center" vertical="center"/>
    </xf>
    <xf numFmtId="6" fontId="47" fillId="22" borderId="8" xfId="0" applyNumberFormat="1" applyFont="1" applyFill="1" applyBorder="1" applyAlignment="1">
      <alignment horizontal="center" vertical="center"/>
    </xf>
    <xf numFmtId="6" fontId="47" fillId="22" borderId="41" xfId="0" applyNumberFormat="1" applyFont="1" applyFill="1" applyBorder="1" applyAlignment="1">
      <alignment horizontal="center" vertical="center"/>
    </xf>
    <xf numFmtId="8" fontId="47" fillId="22" borderId="40" xfId="0" applyNumberFormat="1" applyFont="1" applyFill="1" applyBorder="1" applyAlignment="1">
      <alignment horizontal="center" vertical="center"/>
    </xf>
    <xf numFmtId="4" fontId="49" fillId="22" borderId="39" xfId="0" applyNumberFormat="1" applyFont="1" applyFill="1" applyBorder="1" applyAlignment="1">
      <alignment horizontal="center" vertical="center"/>
    </xf>
    <xf numFmtId="4" fontId="49" fillId="22" borderId="40" xfId="0" applyNumberFormat="1" applyFont="1" applyFill="1" applyBorder="1" applyAlignment="1">
      <alignment horizontal="center" vertical="center"/>
    </xf>
    <xf numFmtId="9" fontId="40" fillId="21" borderId="1" xfId="0" applyNumberFormat="1" applyFont="1" applyFill="1" applyBorder="1" applyAlignment="1">
      <alignment horizontal="center" vertical="center" wrapText="1"/>
    </xf>
    <xf numFmtId="9" fontId="40" fillId="21" borderId="19" xfId="7" applyFont="1" applyFill="1" applyBorder="1" applyAlignment="1">
      <alignment horizontal="center" vertical="center" wrapText="1"/>
    </xf>
    <xf numFmtId="9" fontId="40" fillId="0" borderId="0" xfId="7" applyFont="1" applyAlignment="1">
      <alignment horizontal="center" vertical="center" wrapText="1"/>
    </xf>
    <xf numFmtId="0" fontId="17" fillId="0" borderId="1" xfId="0" applyFont="1" applyBorder="1" applyAlignment="1">
      <alignment horizontal="left"/>
    </xf>
    <xf numFmtId="0" fontId="12" fillId="0" borderId="2" xfId="0" applyFont="1" applyBorder="1" applyAlignment="1">
      <alignment horizontal="lef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7" fillId="0" borderId="1" xfId="0" applyFont="1" applyBorder="1" applyAlignment="1">
      <alignment horizontal="left" vertical="center" wrapText="1"/>
    </xf>
    <xf numFmtId="0" fontId="17" fillId="0" borderId="1" xfId="0" applyFont="1" applyBorder="1" applyAlignment="1">
      <alignment horizontal="left" vertical="center"/>
    </xf>
    <xf numFmtId="0" fontId="17" fillId="0" borderId="3" xfId="0" applyFont="1" applyBorder="1" applyAlignment="1">
      <alignment horizontal="center"/>
    </xf>
    <xf numFmtId="0" fontId="4" fillId="3" borderId="1" xfId="0" applyFont="1" applyFill="1" applyBorder="1" applyAlignment="1">
      <alignment horizontal="left" vertical="center"/>
    </xf>
    <xf numFmtId="0" fontId="12" fillId="0" borderId="1" xfId="0" applyFont="1" applyBorder="1" applyAlignment="1">
      <alignment horizontal="left" vertical="center" wrapText="1"/>
    </xf>
    <xf numFmtId="0" fontId="12" fillId="0" borderId="1" xfId="0" applyFont="1" applyBorder="1" applyAlignment="1">
      <alignment horizontal="left" vertical="center"/>
    </xf>
    <xf numFmtId="0" fontId="18" fillId="0" borderId="1" xfId="0" applyFont="1" applyBorder="1" applyAlignment="1">
      <alignment horizontal="left"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4" fillId="3" borderId="1" xfId="0" applyFont="1" applyFill="1" applyBorder="1" applyAlignment="1">
      <alignment horizontal="left" vertical="center" wrapText="1"/>
    </xf>
    <xf numFmtId="0" fontId="17" fillId="0" borderId="2" xfId="0" applyFont="1" applyBorder="1" applyAlignment="1">
      <alignment horizontal="left" vertical="center" wrapText="1"/>
    </xf>
    <xf numFmtId="0" fontId="17" fillId="0" borderId="3" xfId="0" applyFont="1" applyBorder="1" applyAlignment="1">
      <alignment horizontal="left" vertical="center" wrapText="1"/>
    </xf>
    <xf numFmtId="0" fontId="17" fillId="0" borderId="4" xfId="0" applyFont="1" applyBorder="1" applyAlignment="1">
      <alignment horizontal="left" vertical="center" wrapText="1"/>
    </xf>
    <xf numFmtId="0" fontId="18" fillId="0" borderId="2" xfId="0" applyFont="1" applyBorder="1" applyAlignment="1">
      <alignment horizontal="left" vertical="center" wrapText="1"/>
    </xf>
    <xf numFmtId="0" fontId="18" fillId="0" borderId="3" xfId="0" applyFont="1" applyBorder="1" applyAlignment="1">
      <alignment horizontal="left" vertical="center" wrapText="1"/>
    </xf>
    <xf numFmtId="0" fontId="18" fillId="0" borderId="4" xfId="0" applyFont="1" applyBorder="1" applyAlignment="1">
      <alignment horizontal="left" vertical="center" wrapText="1"/>
    </xf>
    <xf numFmtId="0" fontId="17" fillId="2" borderId="1" xfId="0" applyFont="1" applyFill="1" applyBorder="1" applyAlignment="1">
      <alignment horizontal="left" vertical="center"/>
    </xf>
    <xf numFmtId="0" fontId="17" fillId="2" borderId="2" xfId="0" applyFont="1" applyFill="1" applyBorder="1" applyAlignment="1">
      <alignment horizontal="left" vertical="center" wrapText="1"/>
    </xf>
    <xf numFmtId="0" fontId="17" fillId="2" borderId="3" xfId="0" applyFont="1" applyFill="1" applyBorder="1" applyAlignment="1">
      <alignment horizontal="left" vertical="center" wrapText="1"/>
    </xf>
    <xf numFmtId="0" fontId="17" fillId="2" borderId="4"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7" fillId="2" borderId="2"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20" fillId="0" borderId="1" xfId="0" applyFont="1" applyBorder="1" applyAlignment="1">
      <alignment horizontal="left" vertical="center" wrapText="1"/>
    </xf>
    <xf numFmtId="0" fontId="0" fillId="2" borderId="20" xfId="0" applyFill="1" applyBorder="1" applyAlignment="1">
      <alignment horizontal="center" vertical="center" wrapText="1"/>
    </xf>
    <xf numFmtId="0" fontId="0" fillId="2" borderId="28" xfId="0" applyFill="1" applyBorder="1" applyAlignment="1">
      <alignment horizontal="center" vertical="center" wrapText="1"/>
    </xf>
    <xf numFmtId="0" fontId="0" fillId="2" borderId="19" xfId="0" applyFill="1" applyBorder="1" applyAlignment="1">
      <alignment horizontal="center" vertical="center" wrapText="1"/>
    </xf>
    <xf numFmtId="0" fontId="0" fillId="0" borderId="19" xfId="0" applyBorder="1" applyAlignment="1">
      <alignment horizontal="center" vertical="center"/>
    </xf>
    <xf numFmtId="0" fontId="0" fillId="0" borderId="1"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wrapText="1"/>
    </xf>
    <xf numFmtId="0" fontId="0" fillId="0" borderId="1" xfId="0" applyBorder="1" applyAlignment="1">
      <alignment horizontal="center" vertical="center" wrapText="1"/>
    </xf>
    <xf numFmtId="0" fontId="0" fillId="0" borderId="18" xfId="0" applyBorder="1" applyAlignment="1">
      <alignment horizontal="center" vertical="center" wrapText="1"/>
    </xf>
    <xf numFmtId="0" fontId="7" fillId="9" borderId="19"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7" fillId="9" borderId="18" xfId="0" applyFont="1" applyFill="1" applyBorder="1" applyAlignment="1">
      <alignment horizontal="center" vertical="center" wrapText="1"/>
    </xf>
    <xf numFmtId="0" fontId="0" fillId="0" borderId="27" xfId="0" applyBorder="1" applyAlignment="1">
      <alignment horizontal="center" vertical="center"/>
    </xf>
    <xf numFmtId="0" fontId="0" fillId="0" borderId="9" xfId="0" applyBorder="1" applyAlignment="1">
      <alignment horizontal="center" vertical="center"/>
    </xf>
    <xf numFmtId="0" fontId="0" fillId="0" borderId="22" xfId="0" applyBorder="1" applyAlignment="1">
      <alignment horizontal="center" vertical="center"/>
    </xf>
    <xf numFmtId="9" fontId="0" fillId="0" borderId="28" xfId="7" applyFont="1" applyBorder="1" applyAlignment="1">
      <alignment horizontal="center" vertical="center"/>
    </xf>
    <xf numFmtId="9" fontId="0" fillId="0" borderId="34" xfId="7" applyFont="1" applyBorder="1" applyAlignment="1">
      <alignment horizontal="center" vertical="center"/>
    </xf>
    <xf numFmtId="0" fontId="0" fillId="0" borderId="33" xfId="0" applyBorder="1" applyAlignment="1">
      <alignment horizontal="center" vertical="center"/>
    </xf>
    <xf numFmtId="0" fontId="0" fillId="0" borderId="28" xfId="0" applyBorder="1" applyAlignment="1">
      <alignment horizontal="center" vertical="center"/>
    </xf>
    <xf numFmtId="0" fontId="0" fillId="0" borderId="34" xfId="0" applyBorder="1" applyAlignment="1">
      <alignment horizontal="center" vertical="center"/>
    </xf>
    <xf numFmtId="9" fontId="0" fillId="0" borderId="33" xfId="7" applyFont="1" applyBorder="1" applyAlignment="1">
      <alignment horizontal="center" vertical="center"/>
    </xf>
    <xf numFmtId="9" fontId="0" fillId="0" borderId="19" xfId="7" applyFont="1" applyBorder="1" applyAlignment="1">
      <alignment horizontal="center" vertical="center"/>
    </xf>
    <xf numFmtId="0" fontId="21" fillId="2" borderId="1" xfId="0" applyFont="1" applyFill="1" applyBorder="1" applyAlignment="1">
      <alignment horizontal="center"/>
    </xf>
    <xf numFmtId="0" fontId="22" fillId="2" borderId="1" xfId="0" applyFont="1" applyFill="1" applyBorder="1" applyAlignment="1">
      <alignment horizontal="center" vertical="center" wrapText="1"/>
    </xf>
    <xf numFmtId="0" fontId="5" fillId="2" borderId="11"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12"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 xfId="0" applyFont="1" applyFill="1" applyBorder="1" applyAlignment="1">
      <alignment horizontal="center" vertical="center"/>
    </xf>
    <xf numFmtId="0" fontId="0" fillId="2" borderId="1" xfId="0" applyFill="1" applyBorder="1" applyAlignment="1">
      <alignment horizontal="center" vertical="center" wrapText="1"/>
    </xf>
    <xf numFmtId="0" fontId="15" fillId="0" borderId="16" xfId="0" applyFont="1" applyBorder="1" applyAlignment="1">
      <alignment horizontal="center" vertical="center"/>
    </xf>
    <xf numFmtId="0" fontId="15" fillId="0" borderId="0" xfId="0" applyFont="1" applyAlignment="1">
      <alignment horizontal="center" vertical="center"/>
    </xf>
    <xf numFmtId="0" fontId="15" fillId="0" borderId="17" xfId="0" applyFont="1" applyBorder="1" applyAlignment="1">
      <alignment horizontal="center" vertical="center"/>
    </xf>
    <xf numFmtId="0" fontId="38" fillId="2" borderId="1" xfId="0" applyFont="1" applyFill="1" applyBorder="1" applyAlignment="1">
      <alignment horizontal="center"/>
    </xf>
    <xf numFmtId="0" fontId="0" fillId="7" borderId="35" xfId="0" applyFill="1" applyBorder="1" applyAlignment="1">
      <alignment horizontal="center" vertical="center" wrapText="1"/>
    </xf>
    <xf numFmtId="0" fontId="0" fillId="7" borderId="36" xfId="0" applyFill="1" applyBorder="1" applyAlignment="1">
      <alignment horizontal="center" vertical="center" wrapText="1"/>
    </xf>
    <xf numFmtId="0" fontId="0" fillId="7" borderId="27" xfId="0" applyFill="1" applyBorder="1" applyAlignment="1">
      <alignment horizontal="center" vertical="center" wrapText="1"/>
    </xf>
    <xf numFmtId="0" fontId="0" fillId="7" borderId="21" xfId="0" applyFill="1" applyBorder="1" applyAlignment="1">
      <alignment horizontal="center" vertical="center" wrapText="1"/>
    </xf>
    <xf numFmtId="0" fontId="0" fillId="7" borderId="37" xfId="0" applyFill="1" applyBorder="1" applyAlignment="1">
      <alignment horizontal="center" vertical="center" wrapText="1"/>
    </xf>
    <xf numFmtId="0" fontId="0" fillId="8" borderId="35" xfId="0" applyFill="1" applyBorder="1" applyAlignment="1">
      <alignment horizontal="center" vertical="center" wrapText="1"/>
    </xf>
    <xf numFmtId="0" fontId="0" fillId="8" borderId="37" xfId="0" applyFill="1" applyBorder="1" applyAlignment="1">
      <alignment horizontal="center" vertical="center" wrapText="1"/>
    </xf>
    <xf numFmtId="0" fontId="0" fillId="9" borderId="15" xfId="0" applyFill="1" applyBorder="1" applyAlignment="1">
      <alignment horizontal="center" vertical="center" wrapText="1"/>
    </xf>
    <xf numFmtId="0" fontId="0" fillId="9" borderId="4" xfId="0" applyFill="1" applyBorder="1" applyAlignment="1">
      <alignment horizontal="center" vertical="center" wrapText="1"/>
    </xf>
    <xf numFmtId="0" fontId="0" fillId="9" borderId="23" xfId="0" applyFill="1" applyBorder="1" applyAlignment="1">
      <alignment horizontal="center" vertical="center" wrapText="1"/>
    </xf>
    <xf numFmtId="0" fontId="40" fillId="0" borderId="16" xfId="0" applyFont="1" applyBorder="1" applyAlignment="1">
      <alignment horizontal="center" vertical="center"/>
    </xf>
    <xf numFmtId="0" fontId="40" fillId="0" borderId="0" xfId="0" applyFont="1" applyAlignment="1">
      <alignment horizontal="center" vertical="center"/>
    </xf>
    <xf numFmtId="0" fontId="40" fillId="0" borderId="17" xfId="0" applyFont="1" applyBorder="1" applyAlignment="1">
      <alignment horizontal="center" vertical="center"/>
    </xf>
    <xf numFmtId="0" fontId="0" fillId="0" borderId="13" xfId="0" applyBorder="1" applyAlignment="1">
      <alignment horizontal="center" vertical="center"/>
    </xf>
    <xf numFmtId="0" fontId="0" fillId="0" borderId="2" xfId="0" applyBorder="1" applyAlignment="1">
      <alignment horizontal="center" vertical="center"/>
    </xf>
    <xf numFmtId="0" fontId="0" fillId="0" borderId="25" xfId="0" applyBorder="1" applyAlignment="1">
      <alignment horizontal="center" vertical="center"/>
    </xf>
    <xf numFmtId="9" fontId="0" fillId="2" borderId="20" xfId="0" applyNumberFormat="1" applyFill="1" applyBorder="1" applyAlignment="1">
      <alignment horizontal="center" vertical="center"/>
    </xf>
    <xf numFmtId="0" fontId="0" fillId="2" borderId="28" xfId="0" applyFill="1" applyBorder="1" applyAlignment="1">
      <alignment horizontal="center" vertical="center"/>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15" fillId="2" borderId="11"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pplyAlignment="1">
      <alignment horizontal="center" vertical="center"/>
    </xf>
    <xf numFmtId="0" fontId="15" fillId="2" borderId="15" xfId="0" applyFont="1" applyFill="1" applyBorder="1" applyAlignment="1">
      <alignment horizontal="center" vertical="center"/>
    </xf>
    <xf numFmtId="0" fontId="5" fillId="2" borderId="5"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1" fillId="2" borderId="11" xfId="0" applyFont="1" applyFill="1" applyBorder="1" applyAlignment="1">
      <alignment horizontal="center"/>
    </xf>
    <xf numFmtId="0" fontId="21" fillId="2" borderId="12" xfId="0" applyFont="1" applyFill="1" applyBorder="1" applyAlignment="1">
      <alignment horizontal="center"/>
    </xf>
    <xf numFmtId="0" fontId="21" fillId="2" borderId="16" xfId="0" applyFont="1" applyFill="1" applyBorder="1" applyAlignment="1">
      <alignment horizontal="center"/>
    </xf>
    <xf numFmtId="0" fontId="21" fillId="2" borderId="17" xfId="0" applyFont="1" applyFill="1" applyBorder="1" applyAlignment="1">
      <alignment horizontal="center"/>
    </xf>
    <xf numFmtId="0" fontId="21" fillId="2" borderId="13" xfId="0" applyFont="1" applyFill="1" applyBorder="1" applyAlignment="1">
      <alignment horizontal="center"/>
    </xf>
    <xf numFmtId="0" fontId="21" fillId="2" borderId="15" xfId="0" applyFont="1" applyFill="1" applyBorder="1" applyAlignment="1">
      <alignment horizontal="center"/>
    </xf>
    <xf numFmtId="0" fontId="22" fillId="2" borderId="2" xfId="0" applyFont="1" applyFill="1" applyBorder="1" applyAlignment="1">
      <alignment horizontal="center" vertical="center" wrapText="1"/>
    </xf>
    <xf numFmtId="0" fontId="22" fillId="2" borderId="3" xfId="0" applyFont="1" applyFill="1" applyBorder="1" applyAlignment="1">
      <alignment horizontal="center" vertical="center" wrapText="1"/>
    </xf>
    <xf numFmtId="0" fontId="22" fillId="2" borderId="4" xfId="0" applyFont="1" applyFill="1" applyBorder="1" applyAlignment="1">
      <alignment horizontal="center" vertical="center" wrapText="1"/>
    </xf>
    <xf numFmtId="0" fontId="40" fillId="0" borderId="0" xfId="0" applyFont="1" applyAlignment="1">
      <alignment horizontal="center"/>
    </xf>
    <xf numFmtId="0" fontId="0" fillId="12" borderId="20" xfId="0" applyFill="1" applyBorder="1" applyAlignment="1">
      <alignment horizontal="center" vertical="center" wrapText="1"/>
    </xf>
    <xf numFmtId="0" fontId="0" fillId="12" borderId="28" xfId="0" applyFill="1" applyBorder="1" applyAlignment="1">
      <alignment horizontal="center" vertical="center"/>
    </xf>
    <xf numFmtId="0" fontId="0" fillId="12" borderId="19" xfId="0" applyFill="1" applyBorder="1" applyAlignment="1">
      <alignment horizontal="center" vertical="center"/>
    </xf>
    <xf numFmtId="0" fontId="0" fillId="12" borderId="20" xfId="0" applyFill="1" applyBorder="1" applyAlignment="1">
      <alignment horizontal="left" vertical="center" wrapText="1"/>
    </xf>
    <xf numFmtId="0" fontId="0" fillId="12" borderId="28" xfId="0" applyFill="1" applyBorder="1" applyAlignment="1">
      <alignment horizontal="left" vertical="center" wrapText="1"/>
    </xf>
    <xf numFmtId="0" fontId="0" fillId="12" borderId="19" xfId="0" applyFill="1" applyBorder="1" applyAlignment="1">
      <alignment horizontal="left" vertical="center" wrapText="1"/>
    </xf>
    <xf numFmtId="0" fontId="0" fillId="12" borderId="28" xfId="0" applyFill="1" applyBorder="1" applyAlignment="1">
      <alignment horizontal="center" vertical="center" wrapText="1"/>
    </xf>
    <xf numFmtId="0" fontId="0" fillId="12" borderId="19" xfId="0" applyFill="1" applyBorder="1" applyAlignment="1">
      <alignment horizontal="center" vertical="center" wrapText="1"/>
    </xf>
    <xf numFmtId="0" fontId="0" fillId="10" borderId="19" xfId="0" applyFill="1" applyBorder="1" applyAlignment="1">
      <alignment horizontal="left" vertical="center" wrapText="1"/>
    </xf>
    <xf numFmtId="0" fontId="0" fillId="10" borderId="1" xfId="0" applyFill="1" applyBorder="1" applyAlignment="1">
      <alignment horizontal="left" vertical="center" wrapText="1"/>
    </xf>
    <xf numFmtId="0" fontId="0" fillId="10" borderId="19" xfId="0" applyFill="1" applyBorder="1" applyAlignment="1">
      <alignment horizontal="center" vertical="center" wrapText="1"/>
    </xf>
    <xf numFmtId="0" fontId="0" fillId="10" borderId="1" xfId="0" applyFill="1" applyBorder="1" applyAlignment="1">
      <alignment horizontal="center" vertical="center" wrapText="1"/>
    </xf>
    <xf numFmtId="0" fontId="0" fillId="11" borderId="1" xfId="0" applyFill="1" applyBorder="1" applyAlignment="1">
      <alignment horizontal="center" vertical="center" wrapText="1"/>
    </xf>
    <xf numFmtId="0" fontId="0" fillId="11" borderId="1" xfId="0" applyFill="1" applyBorder="1" applyAlignment="1">
      <alignment horizontal="left" vertical="center" wrapText="1"/>
    </xf>
    <xf numFmtId="0" fontId="0" fillId="10" borderId="1" xfId="0" applyFill="1" applyBorder="1" applyAlignment="1">
      <alignment horizontal="center" vertical="center"/>
    </xf>
    <xf numFmtId="0" fontId="0" fillId="12" borderId="1" xfId="0" applyFill="1" applyBorder="1" applyAlignment="1">
      <alignment horizontal="center" vertical="center" wrapText="1"/>
    </xf>
    <xf numFmtId="9" fontId="0" fillId="12" borderId="20" xfId="0" applyNumberFormat="1" applyFill="1" applyBorder="1" applyAlignment="1">
      <alignment horizontal="center" vertical="center"/>
    </xf>
    <xf numFmtId="0" fontId="0" fillId="12" borderId="20" xfId="0" applyFill="1" applyBorder="1" applyAlignment="1">
      <alignment horizontal="center" vertical="center"/>
    </xf>
    <xf numFmtId="0" fontId="7" fillId="12" borderId="20" xfId="0" applyFont="1" applyFill="1" applyBorder="1" applyAlignment="1">
      <alignment horizontal="center" vertical="center" wrapText="1"/>
    </xf>
    <xf numFmtId="0" fontId="7" fillId="12" borderId="28" xfId="0" applyFont="1" applyFill="1" applyBorder="1" applyAlignment="1">
      <alignment horizontal="center" vertical="center" wrapText="1"/>
    </xf>
    <xf numFmtId="0" fontId="7" fillId="12" borderId="19" xfId="0" applyFont="1" applyFill="1" applyBorder="1" applyAlignment="1">
      <alignment horizontal="center" vertical="center" wrapText="1"/>
    </xf>
    <xf numFmtId="0" fontId="26" fillId="12" borderId="20" xfId="0" applyFont="1" applyFill="1" applyBorder="1" applyAlignment="1">
      <alignment horizontal="center" vertical="center" wrapText="1"/>
    </xf>
    <xf numFmtId="0" fontId="26" fillId="12" borderId="28" xfId="0" applyFont="1" applyFill="1" applyBorder="1" applyAlignment="1">
      <alignment horizontal="center" vertical="center" wrapText="1"/>
    </xf>
    <xf numFmtId="0" fontId="26" fillId="12" borderId="19" xfId="0" applyFont="1" applyFill="1" applyBorder="1" applyAlignment="1">
      <alignment horizontal="center" vertical="center" wrapText="1"/>
    </xf>
    <xf numFmtId="0" fontId="5" fillId="0" borderId="5" xfId="0" applyFont="1" applyBorder="1" applyAlignment="1">
      <alignment horizontal="center" vertical="center"/>
    </xf>
    <xf numFmtId="0" fontId="5" fillId="0" borderId="12"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2" fillId="2" borderId="1"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 xfId="0" applyFont="1" applyFill="1" applyBorder="1" applyAlignment="1">
      <alignment horizontal="center" vertical="center"/>
    </xf>
    <xf numFmtId="0" fontId="7" fillId="11" borderId="20" xfId="0" applyFont="1" applyFill="1" applyBorder="1" applyAlignment="1">
      <alignment horizontal="center" vertical="center" wrapText="1"/>
    </xf>
    <xf numFmtId="0" fontId="7" fillId="11" borderId="28" xfId="0" applyFont="1" applyFill="1" applyBorder="1" applyAlignment="1">
      <alignment horizontal="center" vertical="center" wrapText="1"/>
    </xf>
    <xf numFmtId="0" fontId="7" fillId="11" borderId="19" xfId="0" applyFont="1" applyFill="1" applyBorder="1" applyAlignment="1">
      <alignment horizontal="center" vertical="center" wrapText="1"/>
    </xf>
    <xf numFmtId="0" fontId="0" fillId="11" borderId="20" xfId="0" applyFill="1" applyBorder="1" applyAlignment="1">
      <alignment horizontal="center" vertical="center" wrapText="1"/>
    </xf>
    <xf numFmtId="0" fontId="0" fillId="11" borderId="28" xfId="0" applyFill="1" applyBorder="1" applyAlignment="1">
      <alignment horizontal="center" vertical="center" wrapText="1"/>
    </xf>
    <xf numFmtId="0" fontId="0" fillId="11" borderId="19" xfId="0" applyFill="1" applyBorder="1" applyAlignment="1">
      <alignment horizontal="center" vertical="center" wrapText="1"/>
    </xf>
    <xf numFmtId="0" fontId="0" fillId="10" borderId="20" xfId="0" applyFill="1" applyBorder="1" applyAlignment="1">
      <alignment horizontal="center" vertical="center" wrapText="1"/>
    </xf>
    <xf numFmtId="0" fontId="0" fillId="10" borderId="28" xfId="0" applyFill="1" applyBorder="1" applyAlignment="1">
      <alignment horizontal="center" vertical="center" wrapText="1"/>
    </xf>
    <xf numFmtId="0" fontId="7" fillId="10" borderId="19" xfId="0" applyFont="1" applyFill="1" applyBorder="1" applyAlignment="1">
      <alignment horizontal="center" vertical="center" wrapText="1"/>
    </xf>
    <xf numFmtId="0" fontId="7" fillId="10" borderId="1" xfId="0" applyFont="1" applyFill="1" applyBorder="1" applyAlignment="1">
      <alignment horizontal="center" vertical="center" wrapText="1"/>
    </xf>
    <xf numFmtId="1" fontId="0" fillId="10" borderId="19" xfId="0" applyNumberFormat="1" applyFill="1" applyBorder="1" applyAlignment="1">
      <alignment horizontal="center" vertical="center"/>
    </xf>
    <xf numFmtId="1" fontId="0" fillId="10" borderId="1" xfId="0" applyNumberFormat="1" applyFill="1" applyBorder="1" applyAlignment="1">
      <alignment horizontal="center" vertical="center"/>
    </xf>
    <xf numFmtId="0" fontId="28" fillId="11" borderId="20" xfId="0" applyFont="1" applyFill="1" applyBorder="1" applyAlignment="1">
      <alignment horizontal="center" vertical="center" wrapText="1"/>
    </xf>
    <xf numFmtId="0" fontId="28" fillId="11" borderId="28" xfId="0" applyFont="1" applyFill="1" applyBorder="1" applyAlignment="1">
      <alignment horizontal="center" vertical="center" wrapText="1"/>
    </xf>
    <xf numFmtId="0" fontId="28" fillId="11" borderId="19" xfId="0" applyFont="1" applyFill="1" applyBorder="1" applyAlignment="1">
      <alignment horizontal="center" vertical="center" wrapText="1"/>
    </xf>
    <xf numFmtId="0" fontId="0" fillId="10" borderId="19" xfId="0" applyFill="1" applyBorder="1" applyAlignment="1">
      <alignment horizontal="center" vertical="center"/>
    </xf>
    <xf numFmtId="0" fontId="0" fillId="11" borderId="1" xfId="0" applyFill="1" applyBorder="1" applyAlignment="1">
      <alignment horizontal="center" vertical="center"/>
    </xf>
    <xf numFmtId="9" fontId="0" fillId="11" borderId="20" xfId="0" applyNumberFormat="1" applyFill="1" applyBorder="1" applyAlignment="1">
      <alignment horizontal="center" vertical="center"/>
    </xf>
    <xf numFmtId="0" fontId="0" fillId="11" borderId="28" xfId="0" applyFill="1" applyBorder="1" applyAlignment="1">
      <alignment horizontal="center" vertical="center"/>
    </xf>
    <xf numFmtId="0" fontId="0" fillId="11" borderId="19" xfId="0" applyFill="1" applyBorder="1" applyAlignment="1">
      <alignment horizontal="center" vertical="center"/>
    </xf>
    <xf numFmtId="9" fontId="0" fillId="10" borderId="20" xfId="0" applyNumberFormat="1" applyFill="1" applyBorder="1" applyAlignment="1">
      <alignment horizontal="center" vertical="center"/>
    </xf>
    <xf numFmtId="0" fontId="0" fillId="10" borderId="28" xfId="0" applyFill="1" applyBorder="1" applyAlignment="1">
      <alignment horizontal="center" vertical="center"/>
    </xf>
    <xf numFmtId="1" fontId="27" fillId="12" borderId="20" xfId="0" applyNumberFormat="1" applyFont="1" applyFill="1" applyBorder="1" applyAlignment="1">
      <alignment horizontal="center" vertical="center"/>
    </xf>
    <xf numFmtId="1" fontId="27" fillId="12" borderId="28" xfId="0" applyNumberFormat="1" applyFont="1" applyFill="1" applyBorder="1" applyAlignment="1">
      <alignment horizontal="center" vertical="center"/>
    </xf>
    <xf numFmtId="1" fontId="27" fillId="12" borderId="19" xfId="0" applyNumberFormat="1" applyFont="1" applyFill="1" applyBorder="1" applyAlignment="1">
      <alignment horizontal="center" vertical="center"/>
    </xf>
    <xf numFmtId="0" fontId="30" fillId="12" borderId="20" xfId="0" applyFont="1" applyFill="1" applyBorder="1" applyAlignment="1">
      <alignment horizontal="center" vertical="center" wrapText="1"/>
    </xf>
    <xf numFmtId="0" fontId="30" fillId="12" borderId="28" xfId="0" applyFont="1" applyFill="1" applyBorder="1" applyAlignment="1">
      <alignment horizontal="center" vertical="center" wrapText="1"/>
    </xf>
    <xf numFmtId="0" fontId="30" fillId="12" borderId="19" xfId="0" applyFont="1" applyFill="1" applyBorder="1" applyAlignment="1">
      <alignment horizontal="center" vertical="center" wrapText="1"/>
    </xf>
    <xf numFmtId="0" fontId="40" fillId="12" borderId="3" xfId="0" applyFont="1" applyFill="1" applyBorder="1" applyAlignment="1">
      <alignment horizontal="center" vertical="center" wrapText="1"/>
    </xf>
    <xf numFmtId="9" fontId="0" fillId="12" borderId="28" xfId="0" applyNumberFormat="1" applyFill="1" applyBorder="1" applyAlignment="1">
      <alignment horizontal="center" vertical="center"/>
    </xf>
    <xf numFmtId="0" fontId="23" fillId="5" borderId="2" xfId="1" applyFont="1" applyFill="1" applyBorder="1" applyAlignment="1">
      <alignment horizontal="center" vertical="center"/>
    </xf>
    <xf numFmtId="0" fontId="23" fillId="5" borderId="3" xfId="1" applyFont="1" applyFill="1" applyBorder="1" applyAlignment="1">
      <alignment horizontal="center" vertical="center"/>
    </xf>
    <xf numFmtId="0" fontId="23" fillId="5" borderId="4" xfId="1" applyFont="1" applyFill="1" applyBorder="1" applyAlignment="1">
      <alignment horizontal="center" vertical="center"/>
    </xf>
    <xf numFmtId="0" fontId="25" fillId="0" borderId="1" xfId="1" applyFont="1" applyBorder="1" applyAlignment="1">
      <alignment horizontal="center" vertical="center"/>
    </xf>
    <xf numFmtId="0" fontId="23" fillId="5" borderId="1" xfId="1" applyFont="1" applyFill="1" applyBorder="1" applyAlignment="1">
      <alignment horizontal="center" vertical="center"/>
    </xf>
    <xf numFmtId="0" fontId="25" fillId="0" borderId="1" xfId="1" applyFont="1" applyBorder="1" applyAlignment="1">
      <alignment horizontal="center" vertical="center" wrapText="1"/>
    </xf>
    <xf numFmtId="0" fontId="25" fillId="0" borderId="1" xfId="1" applyFont="1" applyBorder="1" applyAlignment="1">
      <alignment horizontal="center" wrapText="1"/>
    </xf>
    <xf numFmtId="0" fontId="23" fillId="5" borderId="6" xfId="1" applyFont="1" applyFill="1" applyBorder="1" applyAlignment="1">
      <alignment horizontal="center" vertical="center"/>
    </xf>
    <xf numFmtId="0" fontId="23" fillId="5" borderId="7" xfId="1" applyFont="1" applyFill="1" applyBorder="1" applyAlignment="1">
      <alignment horizontal="center" vertical="center"/>
    </xf>
    <xf numFmtId="0" fontId="23" fillId="5" borderId="8" xfId="1" applyFont="1" applyFill="1" applyBorder="1" applyAlignment="1">
      <alignment horizontal="center" vertical="center"/>
    </xf>
    <xf numFmtId="6" fontId="0" fillId="21" borderId="1" xfId="9" applyNumberFormat="1" applyFont="1" applyFill="1" applyBorder="1" applyAlignment="1">
      <alignment horizontal="center" vertical="center" wrapText="1"/>
    </xf>
  </cellXfs>
  <cellStyles count="10">
    <cellStyle name="BodyStyle" xfId="5" xr:uid="{00000000-0005-0000-0000-000000000000}"/>
    <cellStyle name="HeaderStyle" xfId="4" xr:uid="{00000000-0005-0000-0000-000001000000}"/>
    <cellStyle name="Millares" xfId="9" builtinId="3"/>
    <cellStyle name="Millares 2" xfId="3" xr:uid="{00000000-0005-0000-0000-000002000000}"/>
    <cellStyle name="Moneda" xfId="8" builtinId="4"/>
    <cellStyle name="Moneda 2" xfId="2" xr:uid="{00000000-0005-0000-0000-000003000000}"/>
    <cellStyle name="Normal" xfId="0" builtinId="0"/>
    <cellStyle name="Normal 2" xfId="1" xr:uid="{00000000-0005-0000-0000-000005000000}"/>
    <cellStyle name="Numeric" xfId="6" xr:uid="{00000000-0005-0000-0000-000006000000}"/>
    <cellStyle name="Porcentaje" xfId="7"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1168854</xdr:colOff>
      <xdr:row>0</xdr:row>
      <xdr:rowOff>0</xdr:rowOff>
    </xdr:from>
    <xdr:ext cx="1413010" cy="1047750"/>
    <xdr:pic>
      <xdr:nvPicPr>
        <xdr:cNvPr id="2" name="Imagen 1">
          <a:extLst>
            <a:ext uri="{FF2B5EF4-FFF2-40B4-BE49-F238E27FC236}">
              <a16:creationId xmlns:a16="http://schemas.microsoft.com/office/drawing/2014/main" id="{528B11AA-17B4-4B1B-A760-F3C3E36FFE6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8854" y="0"/>
          <a:ext cx="1413010" cy="104775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1035504</xdr:colOff>
      <xdr:row>0</xdr:row>
      <xdr:rowOff>47625</xdr:rowOff>
    </xdr:from>
    <xdr:ext cx="1374321" cy="1114425"/>
    <xdr:pic>
      <xdr:nvPicPr>
        <xdr:cNvPr id="2" name="Imagen 1">
          <a:extLst>
            <a:ext uri="{FF2B5EF4-FFF2-40B4-BE49-F238E27FC236}">
              <a16:creationId xmlns:a16="http://schemas.microsoft.com/office/drawing/2014/main" id="{8C4EDEBB-A9FC-4198-BB05-072C0C19A89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9279" y="47625"/>
          <a:ext cx="1374321" cy="1114425"/>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1054552</xdr:colOff>
      <xdr:row>0</xdr:row>
      <xdr:rowOff>0</xdr:rowOff>
    </xdr:from>
    <xdr:ext cx="1339010" cy="1209675"/>
    <xdr:pic>
      <xdr:nvPicPr>
        <xdr:cNvPr id="2" name="Imagen 1">
          <a:extLst>
            <a:ext uri="{FF2B5EF4-FFF2-40B4-BE49-F238E27FC236}">
              <a16:creationId xmlns:a16="http://schemas.microsoft.com/office/drawing/2014/main" id="{A5445BB9-DB29-4C68-86FE-4F74FA157BB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54552" y="0"/>
          <a:ext cx="1339010" cy="1209675"/>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alcart-my.sharepoint.com/personal/calidad_cartagena_gov_co/Documents/35.%20Proyectos%20de%20Inversi&#243;n%20Secretar&#237;a%20General/Proyectos%20SecGeneral%202024.xlsx" TargetMode="External"/><Relationship Id="rId1" Type="http://schemas.openxmlformats.org/officeDocument/2006/relationships/externalLinkPath" Target="https://alcart-my.sharepoint.com/personal/calidad_cartagena_gov_co/Documents/35.%20Proyectos%20de%20Inversi&#243;n%20Secretar&#237;a%20General/Proyectos%20SecGeneral%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SHBOARD"/>
      <sheetName val="PROYECTOS"/>
      <sheetName val="CPD y RP"/>
      <sheetName val="ACTIVIDADES"/>
      <sheetName val="PAGOS"/>
      <sheetName val="PLAN DE ACCIÓN SecGeneral"/>
      <sheetName val="Hoja3"/>
      <sheetName val="Hoja2"/>
      <sheetName val="Proyectos SecGeneral 2024"/>
      <sheetName val="ANEXO1"/>
    </sheetNames>
    <sheetDataSet>
      <sheetData sheetId="0"/>
      <sheetData sheetId="1"/>
      <sheetData sheetId="2"/>
      <sheetData sheetId="3" refreshError="1"/>
      <sheetData sheetId="4" refreshError="1"/>
      <sheetData sheetId="5" refreshError="1"/>
      <sheetData sheetId="6"/>
      <sheetData sheetId="7" refreshError="1"/>
      <sheetData sheetId="8" refreshError="1"/>
      <sheetData sheetId="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2D9C1-6417-4355-A540-723097DF6F23}">
  <dimension ref="A1:AX87"/>
  <sheetViews>
    <sheetView topLeftCell="A46" zoomScale="80" zoomScaleNormal="80" workbookViewId="0">
      <selection activeCell="B48" sqref="B48:H48"/>
    </sheetView>
  </sheetViews>
  <sheetFormatPr baseColWidth="10" defaultColWidth="10.85546875" defaultRowHeight="15" x14ac:dyDescent="0.2"/>
  <cols>
    <col min="1" max="1" width="34" style="18" customWidth="1"/>
    <col min="2" max="2" width="10.85546875" style="10"/>
    <col min="3" max="3" width="28.140625" style="10" customWidth="1"/>
    <col min="4" max="4" width="21.28515625" style="10" customWidth="1"/>
    <col min="5" max="5" width="19.140625" style="10" customWidth="1"/>
    <col min="6" max="6" width="27.28515625" style="10" customWidth="1"/>
    <col min="7" max="7" width="17.28515625" style="10" customWidth="1"/>
    <col min="8" max="8" width="27.28515625" style="10" customWidth="1"/>
    <col min="9" max="9" width="15.28515625" style="10" customWidth="1"/>
    <col min="10" max="10" width="17.85546875" style="10" customWidth="1"/>
    <col min="11" max="11" width="19.140625" style="10" customWidth="1"/>
    <col min="12" max="12" width="25.28515625" style="10" customWidth="1"/>
    <col min="13" max="13" width="20.7109375" style="10" customWidth="1"/>
    <col min="14" max="15" width="10.85546875" style="10"/>
    <col min="16" max="16" width="16.7109375" style="10" customWidth="1"/>
    <col min="17" max="17" width="20.28515625" style="10" customWidth="1"/>
    <col min="18" max="18" width="18.7109375" style="10" customWidth="1"/>
    <col min="19" max="19" width="22.85546875" style="10" customWidth="1"/>
    <col min="20" max="20" width="22.140625" style="10" customWidth="1"/>
    <col min="21" max="21" width="25.28515625" style="10" customWidth="1"/>
    <col min="22" max="22" width="21.140625" style="10" customWidth="1"/>
    <col min="23" max="23" width="19.140625" style="10" customWidth="1"/>
    <col min="24" max="24" width="17.28515625" style="10" customWidth="1"/>
    <col min="25" max="26" width="16.28515625" style="10" customWidth="1"/>
    <col min="27" max="27" width="28.5703125" style="10" customWidth="1"/>
    <col min="28" max="28" width="19.140625" style="10" customWidth="1"/>
    <col min="29" max="29" width="21.140625" style="10" customWidth="1"/>
    <col min="30" max="30" width="21.85546875" style="10" customWidth="1"/>
    <col min="31" max="31" width="25.28515625" style="10" customWidth="1"/>
    <col min="32" max="32" width="22.28515625" style="10" customWidth="1"/>
    <col min="33" max="33" width="29.7109375" style="10" customWidth="1"/>
    <col min="34" max="34" width="18.7109375" style="10" customWidth="1"/>
    <col min="35" max="35" width="18.28515625" style="10" customWidth="1"/>
    <col min="36" max="36" width="22.28515625" style="10" customWidth="1"/>
    <col min="37" max="16384" width="10.85546875" style="10"/>
  </cols>
  <sheetData>
    <row r="1" spans="1:50" ht="54.75" customHeight="1" x14ac:dyDescent="0.2">
      <c r="A1" s="271" t="s">
        <v>159</v>
      </c>
      <c r="B1" s="271"/>
      <c r="C1" s="271"/>
      <c r="D1" s="271"/>
      <c r="E1" s="271"/>
      <c r="F1" s="271"/>
      <c r="G1" s="271"/>
      <c r="H1" s="271"/>
    </row>
    <row r="2" spans="1:50" ht="33" customHeight="1" x14ac:dyDescent="0.2">
      <c r="A2" s="256" t="s">
        <v>178</v>
      </c>
      <c r="B2" s="256"/>
      <c r="C2" s="256"/>
      <c r="D2" s="256"/>
      <c r="E2" s="256"/>
      <c r="F2" s="256"/>
      <c r="G2" s="256"/>
      <c r="H2" s="256"/>
      <c r="I2" s="11"/>
      <c r="J2" s="11"/>
      <c r="K2" s="11"/>
      <c r="L2" s="11"/>
      <c r="M2" s="11"/>
      <c r="N2" s="11"/>
      <c r="O2" s="11"/>
      <c r="P2" s="11"/>
      <c r="Q2" s="11"/>
      <c r="R2" s="11"/>
      <c r="S2" s="11"/>
      <c r="T2" s="11"/>
      <c r="U2" s="11"/>
      <c r="V2" s="11"/>
      <c r="W2" s="11"/>
      <c r="X2" s="11"/>
      <c r="Y2" s="11"/>
      <c r="Z2" s="11"/>
      <c r="AA2" s="12"/>
      <c r="AB2" s="12"/>
      <c r="AC2" s="12"/>
      <c r="AD2" s="12"/>
      <c r="AE2" s="12"/>
      <c r="AF2" s="12"/>
      <c r="AG2" s="13"/>
      <c r="AH2" s="13"/>
      <c r="AI2" s="13"/>
      <c r="AJ2" s="13"/>
      <c r="AK2" s="13"/>
      <c r="AL2" s="13"/>
      <c r="AM2" s="13"/>
      <c r="AN2" s="13"/>
      <c r="AO2" s="13"/>
      <c r="AP2" s="13"/>
      <c r="AQ2" s="11"/>
      <c r="AR2" s="11"/>
      <c r="AS2" s="11"/>
      <c r="AT2" s="11"/>
      <c r="AU2" s="11"/>
      <c r="AV2" s="11"/>
      <c r="AW2" s="11"/>
      <c r="AX2" s="11"/>
    </row>
    <row r="3" spans="1:50" ht="48" customHeight="1" x14ac:dyDescent="0.2">
      <c r="A3" s="14" t="s">
        <v>93</v>
      </c>
      <c r="B3" s="267" t="s">
        <v>105</v>
      </c>
      <c r="C3" s="267"/>
      <c r="D3" s="267"/>
      <c r="E3" s="267"/>
      <c r="F3" s="267"/>
      <c r="G3" s="267"/>
      <c r="H3" s="267"/>
    </row>
    <row r="4" spans="1:50" ht="48" customHeight="1" x14ac:dyDescent="0.2">
      <c r="A4" s="14" t="s">
        <v>165</v>
      </c>
      <c r="B4" s="264" t="s">
        <v>184</v>
      </c>
      <c r="C4" s="265"/>
      <c r="D4" s="265"/>
      <c r="E4" s="265"/>
      <c r="F4" s="265"/>
      <c r="G4" s="265"/>
      <c r="H4" s="266"/>
    </row>
    <row r="5" spans="1:50" ht="31.5" customHeight="1" x14ac:dyDescent="0.2">
      <c r="A5" s="14" t="s">
        <v>183</v>
      </c>
      <c r="B5" s="267" t="s">
        <v>106</v>
      </c>
      <c r="C5" s="267"/>
      <c r="D5" s="267"/>
      <c r="E5" s="267"/>
      <c r="F5" s="267"/>
      <c r="G5" s="267"/>
      <c r="H5" s="267"/>
    </row>
    <row r="6" spans="1:50" ht="40.5" customHeight="1" x14ac:dyDescent="0.2">
      <c r="A6" s="14" t="s">
        <v>81</v>
      </c>
      <c r="B6" s="264" t="s">
        <v>107</v>
      </c>
      <c r="C6" s="265"/>
      <c r="D6" s="265"/>
      <c r="E6" s="265"/>
      <c r="F6" s="265"/>
      <c r="G6" s="265"/>
      <c r="H6" s="266"/>
    </row>
    <row r="7" spans="1:50" ht="41.1" customHeight="1" x14ac:dyDescent="0.2">
      <c r="A7" s="14" t="s">
        <v>98</v>
      </c>
      <c r="B7" s="267" t="s">
        <v>108</v>
      </c>
      <c r="C7" s="267"/>
      <c r="D7" s="267"/>
      <c r="E7" s="267"/>
      <c r="F7" s="267"/>
      <c r="G7" s="267"/>
      <c r="H7" s="267"/>
    </row>
    <row r="8" spans="1:50" ht="48.95" customHeight="1" x14ac:dyDescent="0.2">
      <c r="A8" s="14" t="s">
        <v>33</v>
      </c>
      <c r="B8" s="267" t="s">
        <v>192</v>
      </c>
      <c r="C8" s="267"/>
      <c r="D8" s="267"/>
      <c r="E8" s="267"/>
      <c r="F8" s="267"/>
      <c r="G8" s="267"/>
      <c r="H8" s="267"/>
    </row>
    <row r="9" spans="1:50" ht="48.95" customHeight="1" x14ac:dyDescent="0.2">
      <c r="A9" s="14" t="s">
        <v>193</v>
      </c>
      <c r="B9" s="264" t="s">
        <v>194</v>
      </c>
      <c r="C9" s="265"/>
      <c r="D9" s="265"/>
      <c r="E9" s="265"/>
      <c r="F9" s="265"/>
      <c r="G9" s="265"/>
      <c r="H9" s="266"/>
    </row>
    <row r="10" spans="1:50" ht="30" x14ac:dyDescent="0.2">
      <c r="A10" s="14" t="s">
        <v>34</v>
      </c>
      <c r="B10" s="267" t="s">
        <v>109</v>
      </c>
      <c r="C10" s="267"/>
      <c r="D10" s="267"/>
      <c r="E10" s="267"/>
      <c r="F10" s="267"/>
      <c r="G10" s="267"/>
      <c r="H10" s="267"/>
    </row>
    <row r="11" spans="1:50" ht="30" x14ac:dyDescent="0.2">
      <c r="A11" s="14" t="s">
        <v>8</v>
      </c>
      <c r="B11" s="267" t="s">
        <v>110</v>
      </c>
      <c r="C11" s="267"/>
      <c r="D11" s="267"/>
      <c r="E11" s="267"/>
      <c r="F11" s="267"/>
      <c r="G11" s="267"/>
      <c r="H11" s="267"/>
    </row>
    <row r="12" spans="1:50" ht="33.950000000000003" customHeight="1" x14ac:dyDescent="0.2">
      <c r="A12" s="14" t="s">
        <v>82</v>
      </c>
      <c r="B12" s="267" t="s">
        <v>111</v>
      </c>
      <c r="C12" s="267"/>
      <c r="D12" s="267"/>
      <c r="E12" s="267"/>
      <c r="F12" s="267"/>
      <c r="G12" s="267"/>
      <c r="H12" s="267"/>
    </row>
    <row r="13" spans="1:50" ht="30" x14ac:dyDescent="0.2">
      <c r="A13" s="14" t="s">
        <v>29</v>
      </c>
      <c r="B13" s="267" t="s">
        <v>112</v>
      </c>
      <c r="C13" s="267"/>
      <c r="D13" s="267"/>
      <c r="E13" s="267"/>
      <c r="F13" s="267"/>
      <c r="G13" s="267"/>
      <c r="H13" s="267"/>
    </row>
    <row r="14" spans="1:50" ht="30" x14ac:dyDescent="0.2">
      <c r="A14" s="14" t="s">
        <v>102</v>
      </c>
      <c r="B14" s="267" t="s">
        <v>113</v>
      </c>
      <c r="C14" s="267"/>
      <c r="D14" s="267"/>
      <c r="E14" s="267"/>
      <c r="F14" s="267"/>
      <c r="G14" s="267"/>
      <c r="H14" s="267"/>
    </row>
    <row r="15" spans="1:50" ht="44.1" customHeight="1" x14ac:dyDescent="0.2">
      <c r="A15" s="14" t="s">
        <v>99</v>
      </c>
      <c r="B15" s="267" t="s">
        <v>114</v>
      </c>
      <c r="C15" s="267"/>
      <c r="D15" s="267"/>
      <c r="E15" s="267"/>
      <c r="F15" s="267"/>
      <c r="G15" s="267"/>
      <c r="H15" s="267"/>
    </row>
    <row r="16" spans="1:50" ht="60" x14ac:dyDescent="0.2">
      <c r="A16" s="14" t="s">
        <v>9</v>
      </c>
      <c r="B16" s="267" t="s">
        <v>115</v>
      </c>
      <c r="C16" s="267"/>
      <c r="D16" s="267"/>
      <c r="E16" s="267"/>
      <c r="F16" s="267"/>
      <c r="G16" s="267"/>
      <c r="H16" s="267"/>
    </row>
    <row r="17" spans="1:8" ht="58.5" customHeight="1" x14ac:dyDescent="0.2">
      <c r="A17" s="14" t="s">
        <v>30</v>
      </c>
      <c r="B17" s="267" t="s">
        <v>116</v>
      </c>
      <c r="C17" s="267"/>
      <c r="D17" s="267"/>
      <c r="E17" s="267"/>
      <c r="F17" s="267"/>
      <c r="G17" s="267"/>
      <c r="H17" s="267"/>
    </row>
    <row r="18" spans="1:8" ht="30" x14ac:dyDescent="0.2">
      <c r="A18" s="14" t="s">
        <v>83</v>
      </c>
      <c r="B18" s="267" t="s">
        <v>117</v>
      </c>
      <c r="C18" s="267"/>
      <c r="D18" s="267"/>
      <c r="E18" s="267"/>
      <c r="F18" s="267"/>
      <c r="G18" s="267"/>
      <c r="H18" s="267"/>
    </row>
    <row r="19" spans="1:8" ht="30" customHeight="1" x14ac:dyDescent="0.2">
      <c r="A19" s="268"/>
      <c r="B19" s="269"/>
      <c r="C19" s="269"/>
      <c r="D19" s="269"/>
      <c r="E19" s="269"/>
      <c r="F19" s="269"/>
      <c r="G19" s="269"/>
      <c r="H19" s="270"/>
    </row>
    <row r="20" spans="1:8" ht="37.5" customHeight="1" x14ac:dyDescent="0.2">
      <c r="A20" s="256" t="s">
        <v>179</v>
      </c>
      <c r="B20" s="256"/>
      <c r="C20" s="256"/>
      <c r="D20" s="256"/>
      <c r="E20" s="256"/>
      <c r="F20" s="256"/>
      <c r="G20" s="256"/>
      <c r="H20" s="256"/>
    </row>
    <row r="21" spans="1:8" ht="117" customHeight="1" x14ac:dyDescent="0.2">
      <c r="A21" s="247" t="s">
        <v>35</v>
      </c>
      <c r="B21" s="247"/>
      <c r="C21" s="247"/>
      <c r="D21" s="247"/>
      <c r="E21" s="247"/>
      <c r="F21" s="247"/>
      <c r="G21" s="247"/>
      <c r="H21" s="247"/>
    </row>
    <row r="22" spans="1:8" ht="117" customHeight="1" x14ac:dyDescent="0.2">
      <c r="A22" s="14" t="s">
        <v>98</v>
      </c>
      <c r="B22" s="267" t="s">
        <v>108</v>
      </c>
      <c r="C22" s="267"/>
      <c r="D22" s="267"/>
      <c r="E22" s="267"/>
      <c r="F22" s="267"/>
      <c r="G22" s="267"/>
      <c r="H22" s="267"/>
    </row>
    <row r="23" spans="1:8" ht="167.1" customHeight="1" x14ac:dyDescent="0.2">
      <c r="A23" s="14" t="s">
        <v>84</v>
      </c>
      <c r="B23" s="247" t="s">
        <v>118</v>
      </c>
      <c r="C23" s="247"/>
      <c r="D23" s="247"/>
      <c r="E23" s="247"/>
      <c r="F23" s="247"/>
      <c r="G23" s="247"/>
      <c r="H23" s="247"/>
    </row>
    <row r="24" spans="1:8" ht="69.75" customHeight="1" x14ac:dyDescent="0.2">
      <c r="A24" s="14" t="s">
        <v>185</v>
      </c>
      <c r="B24" s="247" t="s">
        <v>119</v>
      </c>
      <c r="C24" s="247"/>
      <c r="D24" s="247"/>
      <c r="E24" s="247"/>
      <c r="F24" s="247"/>
      <c r="G24" s="247"/>
      <c r="H24" s="247"/>
    </row>
    <row r="25" spans="1:8" ht="60" customHeight="1" x14ac:dyDescent="0.2">
      <c r="A25" s="14" t="s">
        <v>186</v>
      </c>
      <c r="B25" s="247" t="s">
        <v>121</v>
      </c>
      <c r="C25" s="247"/>
      <c r="D25" s="247"/>
      <c r="E25" s="247"/>
      <c r="F25" s="247"/>
      <c r="G25" s="247"/>
      <c r="H25" s="247"/>
    </row>
    <row r="26" spans="1:8" ht="24.75" customHeight="1" x14ac:dyDescent="0.2">
      <c r="A26" s="15" t="s">
        <v>86</v>
      </c>
      <c r="B26" s="263" t="s">
        <v>120</v>
      </c>
      <c r="C26" s="263"/>
      <c r="D26" s="263"/>
      <c r="E26" s="263"/>
      <c r="F26" s="263"/>
      <c r="G26" s="263"/>
      <c r="H26" s="263"/>
    </row>
    <row r="27" spans="1:8" ht="26.25" customHeight="1" x14ac:dyDescent="0.2">
      <c r="A27" s="15" t="s">
        <v>87</v>
      </c>
      <c r="B27" s="263" t="s">
        <v>100</v>
      </c>
      <c r="C27" s="263"/>
      <c r="D27" s="263"/>
      <c r="E27" s="263"/>
      <c r="F27" s="263"/>
      <c r="G27" s="263"/>
      <c r="H27" s="263"/>
    </row>
    <row r="28" spans="1:8" ht="53.25" customHeight="1" x14ac:dyDescent="0.2">
      <c r="A28" s="14" t="s">
        <v>166</v>
      </c>
      <c r="B28" s="247" t="s">
        <v>172</v>
      </c>
      <c r="C28" s="247"/>
      <c r="D28" s="247"/>
      <c r="E28" s="247"/>
      <c r="F28" s="247"/>
      <c r="G28" s="247"/>
      <c r="H28" s="247"/>
    </row>
    <row r="29" spans="1:8" ht="45" customHeight="1" x14ac:dyDescent="0.2">
      <c r="A29" s="14" t="s">
        <v>168</v>
      </c>
      <c r="B29" s="257" t="s">
        <v>173</v>
      </c>
      <c r="C29" s="258"/>
      <c r="D29" s="258"/>
      <c r="E29" s="258"/>
      <c r="F29" s="258"/>
      <c r="G29" s="258"/>
      <c r="H29" s="259"/>
    </row>
    <row r="30" spans="1:8" ht="45" customHeight="1" x14ac:dyDescent="0.2">
      <c r="A30" s="14" t="s">
        <v>167</v>
      </c>
      <c r="B30" s="257" t="s">
        <v>174</v>
      </c>
      <c r="C30" s="258"/>
      <c r="D30" s="258"/>
      <c r="E30" s="258"/>
      <c r="F30" s="258"/>
      <c r="G30" s="258"/>
      <c r="H30" s="259"/>
    </row>
    <row r="31" spans="1:8" ht="45" customHeight="1" x14ac:dyDescent="0.2">
      <c r="A31" s="14" t="s">
        <v>157</v>
      </c>
      <c r="B31" s="257" t="s">
        <v>175</v>
      </c>
      <c r="C31" s="258"/>
      <c r="D31" s="258"/>
      <c r="E31" s="258"/>
      <c r="F31" s="258"/>
      <c r="G31" s="258"/>
      <c r="H31" s="259"/>
    </row>
    <row r="32" spans="1:8" ht="33" customHeight="1" x14ac:dyDescent="0.2">
      <c r="A32" s="15" t="s">
        <v>187</v>
      </c>
      <c r="B32" s="247" t="s">
        <v>122</v>
      </c>
      <c r="C32" s="247"/>
      <c r="D32" s="247"/>
      <c r="E32" s="247"/>
      <c r="F32" s="247"/>
      <c r="G32" s="247"/>
      <c r="H32" s="247"/>
    </row>
    <row r="33" spans="1:8" ht="39" customHeight="1" x14ac:dyDescent="0.2">
      <c r="A33" s="14" t="s">
        <v>88</v>
      </c>
      <c r="B33" s="263" t="s">
        <v>176</v>
      </c>
      <c r="C33" s="263"/>
      <c r="D33" s="263"/>
      <c r="E33" s="263"/>
      <c r="F33" s="263"/>
      <c r="G33" s="263"/>
      <c r="H33" s="263"/>
    </row>
    <row r="34" spans="1:8" ht="39" customHeight="1" x14ac:dyDescent="0.2">
      <c r="A34" s="256" t="s">
        <v>216</v>
      </c>
      <c r="B34" s="256"/>
      <c r="C34" s="256"/>
      <c r="D34" s="256"/>
      <c r="E34" s="256"/>
      <c r="F34" s="256"/>
      <c r="G34" s="256"/>
      <c r="H34" s="256"/>
    </row>
    <row r="35" spans="1:8" ht="79.5" customHeight="1" x14ac:dyDescent="0.2">
      <c r="A35" s="264" t="s">
        <v>217</v>
      </c>
      <c r="B35" s="265"/>
      <c r="C35" s="265"/>
      <c r="D35" s="265"/>
      <c r="E35" s="265"/>
      <c r="F35" s="265"/>
      <c r="G35" s="265"/>
      <c r="H35" s="266"/>
    </row>
    <row r="36" spans="1:8" ht="33" customHeight="1" x14ac:dyDescent="0.2">
      <c r="A36" s="14" t="s">
        <v>26</v>
      </c>
      <c r="B36" s="247" t="s">
        <v>145</v>
      </c>
      <c r="C36" s="247"/>
      <c r="D36" s="247"/>
      <c r="E36" s="247"/>
      <c r="F36" s="247"/>
      <c r="G36" s="247"/>
      <c r="H36" s="247"/>
    </row>
    <row r="37" spans="1:8" ht="33" customHeight="1" x14ac:dyDescent="0.2">
      <c r="A37" s="14" t="s">
        <v>27</v>
      </c>
      <c r="B37" s="247" t="s">
        <v>146</v>
      </c>
      <c r="C37" s="247"/>
      <c r="D37" s="247"/>
      <c r="E37" s="247"/>
      <c r="F37" s="247"/>
      <c r="G37" s="247"/>
      <c r="H37" s="247"/>
    </row>
    <row r="38" spans="1:8" ht="33" customHeight="1" x14ac:dyDescent="0.2">
      <c r="A38" s="23"/>
      <c r="B38" s="24"/>
      <c r="C38" s="24"/>
      <c r="D38" s="24"/>
      <c r="E38" s="24"/>
      <c r="F38" s="24"/>
      <c r="G38" s="24"/>
      <c r="H38" s="25"/>
    </row>
    <row r="39" spans="1:8" ht="34.5" customHeight="1" x14ac:dyDescent="0.2">
      <c r="A39" s="256" t="s">
        <v>180</v>
      </c>
      <c r="B39" s="256"/>
      <c r="C39" s="256"/>
      <c r="D39" s="256"/>
      <c r="E39" s="256"/>
      <c r="F39" s="256"/>
      <c r="G39" s="256"/>
      <c r="H39" s="256"/>
    </row>
    <row r="40" spans="1:8" ht="34.5" customHeight="1" x14ac:dyDescent="0.2">
      <c r="A40" s="14" t="s">
        <v>10</v>
      </c>
      <c r="B40" s="247" t="s">
        <v>123</v>
      </c>
      <c r="C40" s="247"/>
      <c r="D40" s="247"/>
      <c r="E40" s="247"/>
      <c r="F40" s="247"/>
      <c r="G40" s="247"/>
      <c r="H40" s="247"/>
    </row>
    <row r="41" spans="1:8" ht="29.25" customHeight="1" x14ac:dyDescent="0.2">
      <c r="A41" s="14" t="s">
        <v>11</v>
      </c>
      <c r="B41" s="247" t="s">
        <v>124</v>
      </c>
      <c r="C41" s="247"/>
      <c r="D41" s="247"/>
      <c r="E41" s="247"/>
      <c r="F41" s="247"/>
      <c r="G41" s="247"/>
      <c r="H41" s="247"/>
    </row>
    <row r="42" spans="1:8" ht="42" customHeight="1" x14ac:dyDescent="0.2">
      <c r="A42" s="14" t="s">
        <v>147</v>
      </c>
      <c r="B42" s="247" t="s">
        <v>196</v>
      </c>
      <c r="C42" s="247"/>
      <c r="D42" s="247"/>
      <c r="E42" s="247"/>
      <c r="F42" s="247"/>
      <c r="G42" s="247"/>
      <c r="H42" s="247"/>
    </row>
    <row r="43" spans="1:8" ht="42" customHeight="1" x14ac:dyDescent="0.2">
      <c r="A43" s="14" t="s">
        <v>198</v>
      </c>
      <c r="B43" s="257" t="s">
        <v>199</v>
      </c>
      <c r="C43" s="258"/>
      <c r="D43" s="258"/>
      <c r="E43" s="258"/>
      <c r="F43" s="258"/>
      <c r="G43" s="258"/>
      <c r="H43" s="259"/>
    </row>
    <row r="44" spans="1:8" ht="42" customHeight="1" x14ac:dyDescent="0.2">
      <c r="A44" s="14" t="s">
        <v>148</v>
      </c>
      <c r="B44" s="257" t="s">
        <v>200</v>
      </c>
      <c r="C44" s="258"/>
      <c r="D44" s="258"/>
      <c r="E44" s="258"/>
      <c r="F44" s="258"/>
      <c r="G44" s="258"/>
      <c r="H44" s="259"/>
    </row>
    <row r="45" spans="1:8" ht="42" customHeight="1" x14ac:dyDescent="0.2">
      <c r="A45" s="14" t="s">
        <v>201</v>
      </c>
      <c r="B45" s="257" t="s">
        <v>203</v>
      </c>
      <c r="C45" s="258"/>
      <c r="D45" s="258"/>
      <c r="E45" s="258"/>
      <c r="F45" s="258"/>
      <c r="G45" s="258"/>
      <c r="H45" s="259"/>
    </row>
    <row r="46" spans="1:8" ht="86.1" customHeight="1" x14ac:dyDescent="0.2">
      <c r="A46" s="16" t="s">
        <v>205</v>
      </c>
      <c r="B46" s="253" t="s">
        <v>125</v>
      </c>
      <c r="C46" s="253"/>
      <c r="D46" s="253"/>
      <c r="E46" s="253"/>
      <c r="F46" s="253"/>
      <c r="G46" s="253"/>
      <c r="H46" s="253"/>
    </row>
    <row r="47" spans="1:8" ht="39.75" customHeight="1" x14ac:dyDescent="0.2">
      <c r="A47" s="16" t="s">
        <v>212</v>
      </c>
      <c r="B47" s="260" t="s">
        <v>218</v>
      </c>
      <c r="C47" s="261"/>
      <c r="D47" s="261"/>
      <c r="E47" s="261"/>
      <c r="F47" s="261"/>
      <c r="G47" s="261"/>
      <c r="H47" s="262"/>
    </row>
    <row r="48" spans="1:8" ht="31.5" customHeight="1" x14ac:dyDescent="0.2">
      <c r="A48" s="16" t="s">
        <v>12</v>
      </c>
      <c r="B48" s="253" t="s">
        <v>204</v>
      </c>
      <c r="C48" s="253"/>
      <c r="D48" s="253"/>
      <c r="E48" s="253"/>
      <c r="F48" s="253"/>
      <c r="G48" s="253"/>
      <c r="H48" s="253"/>
    </row>
    <row r="49" spans="1:8" ht="45" x14ac:dyDescent="0.2">
      <c r="A49" s="16" t="s">
        <v>206</v>
      </c>
      <c r="B49" s="253" t="s">
        <v>126</v>
      </c>
      <c r="C49" s="253"/>
      <c r="D49" s="253"/>
      <c r="E49" s="253"/>
      <c r="F49" s="253"/>
      <c r="G49" s="253"/>
      <c r="H49" s="253"/>
    </row>
    <row r="50" spans="1:8" ht="43.5" customHeight="1" x14ac:dyDescent="0.2">
      <c r="A50" s="16" t="s">
        <v>14</v>
      </c>
      <c r="B50" s="253" t="s">
        <v>127</v>
      </c>
      <c r="C50" s="253"/>
      <c r="D50" s="253"/>
      <c r="E50" s="253"/>
      <c r="F50" s="253"/>
      <c r="G50" s="253"/>
      <c r="H50" s="253"/>
    </row>
    <row r="51" spans="1:8" ht="40.5" customHeight="1" x14ac:dyDescent="0.2">
      <c r="A51" s="16" t="s">
        <v>15</v>
      </c>
      <c r="B51" s="253" t="s">
        <v>128</v>
      </c>
      <c r="C51" s="253"/>
      <c r="D51" s="253"/>
      <c r="E51" s="253"/>
      <c r="F51" s="253"/>
      <c r="G51" s="253"/>
      <c r="H51" s="253"/>
    </row>
    <row r="52" spans="1:8" ht="75.75" customHeight="1" x14ac:dyDescent="0.2">
      <c r="A52" s="17" t="s">
        <v>16</v>
      </c>
      <c r="B52" s="251" t="s">
        <v>129</v>
      </c>
      <c r="C52" s="251"/>
      <c r="D52" s="251"/>
      <c r="E52" s="251"/>
      <c r="F52" s="251"/>
      <c r="G52" s="251"/>
      <c r="H52" s="251"/>
    </row>
    <row r="53" spans="1:8" ht="41.25" customHeight="1" x14ac:dyDescent="0.2">
      <c r="A53" s="17" t="s">
        <v>17</v>
      </c>
      <c r="B53" s="251" t="s">
        <v>130</v>
      </c>
      <c r="C53" s="251"/>
      <c r="D53" s="251"/>
      <c r="E53" s="251"/>
      <c r="F53" s="251"/>
      <c r="G53" s="251"/>
      <c r="H53" s="251"/>
    </row>
    <row r="54" spans="1:8" ht="47.45" customHeight="1" x14ac:dyDescent="0.2">
      <c r="A54" s="17" t="s">
        <v>164</v>
      </c>
      <c r="B54" s="251" t="s">
        <v>131</v>
      </c>
      <c r="C54" s="251"/>
      <c r="D54" s="251"/>
      <c r="E54" s="251"/>
      <c r="F54" s="251"/>
      <c r="G54" s="251"/>
      <c r="H54" s="251"/>
    </row>
    <row r="55" spans="1:8" ht="57.6" customHeight="1" x14ac:dyDescent="0.2">
      <c r="A55" s="17" t="s">
        <v>36</v>
      </c>
      <c r="B55" s="251" t="s">
        <v>132</v>
      </c>
      <c r="C55" s="251"/>
      <c r="D55" s="251"/>
      <c r="E55" s="251"/>
      <c r="F55" s="251"/>
      <c r="G55" s="251"/>
      <c r="H55" s="251"/>
    </row>
    <row r="56" spans="1:8" ht="31.5" customHeight="1" x14ac:dyDescent="0.2">
      <c r="A56" s="17" t="s">
        <v>103</v>
      </c>
      <c r="B56" s="251" t="s">
        <v>133</v>
      </c>
      <c r="C56" s="251"/>
      <c r="D56" s="251"/>
      <c r="E56" s="251"/>
      <c r="F56" s="251"/>
      <c r="G56" s="251"/>
      <c r="H56" s="251"/>
    </row>
    <row r="57" spans="1:8" ht="70.5" customHeight="1" x14ac:dyDescent="0.2">
      <c r="A57" s="17" t="s">
        <v>104</v>
      </c>
      <c r="B57" s="251" t="s">
        <v>134</v>
      </c>
      <c r="C57" s="251"/>
      <c r="D57" s="251"/>
      <c r="E57" s="251"/>
      <c r="F57" s="251"/>
      <c r="G57" s="251"/>
      <c r="H57" s="251"/>
    </row>
    <row r="58" spans="1:8" ht="33.75" customHeight="1" x14ac:dyDescent="0.2">
      <c r="A58" s="254"/>
      <c r="B58" s="254"/>
      <c r="C58" s="254"/>
      <c r="D58" s="254"/>
      <c r="E58" s="254"/>
      <c r="F58" s="254"/>
      <c r="G58" s="254"/>
      <c r="H58" s="255"/>
    </row>
    <row r="59" spans="1:8" ht="32.25" customHeight="1" x14ac:dyDescent="0.2">
      <c r="A59" s="250" t="s">
        <v>182</v>
      </c>
      <c r="B59" s="250"/>
      <c r="C59" s="250"/>
      <c r="D59" s="250"/>
      <c r="E59" s="250"/>
      <c r="F59" s="250"/>
      <c r="G59" s="250"/>
      <c r="H59" s="250"/>
    </row>
    <row r="60" spans="1:8" ht="34.5" customHeight="1" x14ac:dyDescent="0.2">
      <c r="A60" s="14" t="s">
        <v>22</v>
      </c>
      <c r="B60" s="248" t="s">
        <v>140</v>
      </c>
      <c r="C60" s="248"/>
      <c r="D60" s="248"/>
      <c r="E60" s="248"/>
      <c r="F60" s="248"/>
      <c r="G60" s="248"/>
      <c r="H60" s="248"/>
    </row>
    <row r="61" spans="1:8" ht="60" customHeight="1" x14ac:dyDescent="0.2">
      <c r="A61" s="14" t="s">
        <v>32</v>
      </c>
      <c r="B61" s="252" t="s">
        <v>141</v>
      </c>
      <c r="C61" s="252"/>
      <c r="D61" s="252"/>
      <c r="E61" s="252"/>
      <c r="F61" s="252"/>
      <c r="G61" s="252"/>
      <c r="H61" s="252"/>
    </row>
    <row r="62" spans="1:8" ht="41.25" customHeight="1" x14ac:dyDescent="0.2">
      <c r="A62" s="14" t="s">
        <v>207</v>
      </c>
      <c r="B62" s="244" t="s">
        <v>208</v>
      </c>
      <c r="C62" s="245"/>
      <c r="D62" s="245"/>
      <c r="E62" s="245"/>
      <c r="F62" s="245"/>
      <c r="G62" s="245"/>
      <c r="H62" s="246"/>
    </row>
    <row r="63" spans="1:8" ht="42" customHeight="1" x14ac:dyDescent="0.2">
      <c r="A63" s="14" t="s">
        <v>23</v>
      </c>
      <c r="B63" s="247" t="s">
        <v>142</v>
      </c>
      <c r="C63" s="247"/>
      <c r="D63" s="247"/>
      <c r="E63" s="247"/>
      <c r="F63" s="247"/>
      <c r="G63" s="247"/>
      <c r="H63" s="247"/>
    </row>
    <row r="64" spans="1:8" ht="31.5" customHeight="1" x14ac:dyDescent="0.2">
      <c r="A64" s="14" t="s">
        <v>24</v>
      </c>
      <c r="B64" s="248" t="s">
        <v>143</v>
      </c>
      <c r="C64" s="248"/>
      <c r="D64" s="248"/>
      <c r="E64" s="248"/>
      <c r="F64" s="248"/>
      <c r="G64" s="248"/>
      <c r="H64" s="248"/>
    </row>
    <row r="65" spans="1:8" ht="45.75" customHeight="1" x14ac:dyDescent="0.2">
      <c r="A65" s="14" t="s">
        <v>25</v>
      </c>
      <c r="B65" s="248" t="s">
        <v>144</v>
      </c>
      <c r="C65" s="248"/>
      <c r="D65" s="248"/>
      <c r="E65" s="248"/>
      <c r="F65" s="248"/>
      <c r="G65" s="248"/>
      <c r="H65" s="248"/>
    </row>
    <row r="66" spans="1:8" ht="30.75" customHeight="1" x14ac:dyDescent="0.2">
      <c r="A66" s="249"/>
      <c r="B66" s="249"/>
      <c r="C66" s="249"/>
      <c r="D66" s="249"/>
      <c r="E66" s="249"/>
      <c r="F66" s="249"/>
      <c r="G66" s="249"/>
      <c r="H66" s="249"/>
    </row>
    <row r="67" spans="1:8" ht="34.5" customHeight="1" x14ac:dyDescent="0.2">
      <c r="A67" s="250" t="s">
        <v>181</v>
      </c>
      <c r="B67" s="250"/>
      <c r="C67" s="250"/>
      <c r="D67" s="250"/>
      <c r="E67" s="250"/>
      <c r="F67" s="250"/>
      <c r="G67" s="250"/>
      <c r="H67" s="250"/>
    </row>
    <row r="68" spans="1:8" ht="39.75" customHeight="1" x14ac:dyDescent="0.2">
      <c r="A68" s="17" t="s">
        <v>19</v>
      </c>
      <c r="B68" s="248" t="s">
        <v>135</v>
      </c>
      <c r="C68" s="248"/>
      <c r="D68" s="248"/>
      <c r="E68" s="248"/>
      <c r="F68" s="248"/>
      <c r="G68" s="248"/>
      <c r="H68" s="248"/>
    </row>
    <row r="69" spans="1:8" ht="39.75" customHeight="1" x14ac:dyDescent="0.2">
      <c r="A69" s="17" t="s">
        <v>13</v>
      </c>
      <c r="B69" s="248" t="s">
        <v>136</v>
      </c>
      <c r="C69" s="248"/>
      <c r="D69" s="248"/>
      <c r="E69" s="248"/>
      <c r="F69" s="248"/>
      <c r="G69" s="248"/>
      <c r="H69" s="248"/>
    </row>
    <row r="70" spans="1:8" ht="42" customHeight="1" x14ac:dyDescent="0.2">
      <c r="A70" s="17" t="s">
        <v>18</v>
      </c>
      <c r="B70" s="251" t="s">
        <v>137</v>
      </c>
      <c r="C70" s="251"/>
      <c r="D70" s="251"/>
      <c r="E70" s="251"/>
      <c r="F70" s="251"/>
      <c r="G70" s="251"/>
      <c r="H70" s="251"/>
    </row>
    <row r="71" spans="1:8" ht="33.75" customHeight="1" x14ac:dyDescent="0.2">
      <c r="A71" s="17" t="s">
        <v>20</v>
      </c>
      <c r="B71" s="248" t="s">
        <v>138</v>
      </c>
      <c r="C71" s="248"/>
      <c r="D71" s="248"/>
      <c r="E71" s="248"/>
      <c r="F71" s="248"/>
      <c r="G71" s="248"/>
      <c r="H71" s="248"/>
    </row>
    <row r="72" spans="1:8" ht="33" customHeight="1" x14ac:dyDescent="0.2">
      <c r="A72" s="17" t="s">
        <v>21</v>
      </c>
      <c r="B72" s="248" t="s">
        <v>139</v>
      </c>
      <c r="C72" s="248"/>
      <c r="D72" s="248"/>
      <c r="E72" s="248"/>
      <c r="F72" s="248"/>
      <c r="G72" s="248"/>
      <c r="H72" s="248"/>
    </row>
    <row r="73" spans="1:8" ht="33.75" customHeight="1" x14ac:dyDescent="0.2">
      <c r="A73" s="243"/>
      <c r="B73" s="243"/>
      <c r="C73" s="243"/>
      <c r="D73" s="243"/>
      <c r="E73" s="243"/>
      <c r="F73" s="243"/>
      <c r="G73" s="243"/>
      <c r="H73" s="243"/>
    </row>
    <row r="74" spans="1:8" ht="54.75" customHeight="1" x14ac:dyDescent="0.2"/>
    <row r="76" spans="1:8" ht="134.44999999999999" customHeight="1" x14ac:dyDescent="0.2"/>
    <row r="77" spans="1:8" ht="64.5" customHeight="1" x14ac:dyDescent="0.2"/>
    <row r="78" spans="1:8" ht="49.5" customHeight="1" x14ac:dyDescent="0.2"/>
    <row r="87" ht="40.5" customHeight="1" x14ac:dyDescent="0.2"/>
  </sheetData>
  <mergeCells count="72">
    <mergeCell ref="B12:H12"/>
    <mergeCell ref="A1:H1"/>
    <mergeCell ref="A2:H2"/>
    <mergeCell ref="B3:H3"/>
    <mergeCell ref="B4:H4"/>
    <mergeCell ref="B5:H5"/>
    <mergeCell ref="B6:H6"/>
    <mergeCell ref="B7:H7"/>
    <mergeCell ref="B8:H8"/>
    <mergeCell ref="B9:H9"/>
    <mergeCell ref="B10:H10"/>
    <mergeCell ref="B11:H11"/>
    <mergeCell ref="B24:H24"/>
    <mergeCell ref="B13:H13"/>
    <mergeCell ref="B14:H14"/>
    <mergeCell ref="B15:H15"/>
    <mergeCell ref="B16:H16"/>
    <mergeCell ref="B17:H17"/>
    <mergeCell ref="B18:H18"/>
    <mergeCell ref="A19:H19"/>
    <mergeCell ref="A20:H20"/>
    <mergeCell ref="A21:H21"/>
    <mergeCell ref="B22:H22"/>
    <mergeCell ref="B23:H23"/>
    <mergeCell ref="B36:H36"/>
    <mergeCell ref="B25:H25"/>
    <mergeCell ref="B26:H26"/>
    <mergeCell ref="B27:H27"/>
    <mergeCell ref="B28:H28"/>
    <mergeCell ref="B29:H29"/>
    <mergeCell ref="B30:H30"/>
    <mergeCell ref="B31:H31"/>
    <mergeCell ref="B32:H32"/>
    <mergeCell ref="B33:H33"/>
    <mergeCell ref="A34:H34"/>
    <mergeCell ref="A35:H35"/>
    <mergeCell ref="B49:H49"/>
    <mergeCell ref="B37:H37"/>
    <mergeCell ref="A39:H39"/>
    <mergeCell ref="B40:H40"/>
    <mergeCell ref="B41:H41"/>
    <mergeCell ref="B42:H42"/>
    <mergeCell ref="B43:H43"/>
    <mergeCell ref="B44:H44"/>
    <mergeCell ref="B45:H45"/>
    <mergeCell ref="B46:H46"/>
    <mergeCell ref="B47:H47"/>
    <mergeCell ref="B48:H48"/>
    <mergeCell ref="B61:H61"/>
    <mergeCell ref="B50:H50"/>
    <mergeCell ref="B51:H51"/>
    <mergeCell ref="B52:H52"/>
    <mergeCell ref="B53:H53"/>
    <mergeCell ref="B54:H54"/>
    <mergeCell ref="B55:H55"/>
    <mergeCell ref="B56:H56"/>
    <mergeCell ref="B57:H57"/>
    <mergeCell ref="A58:H58"/>
    <mergeCell ref="A59:H59"/>
    <mergeCell ref="B60:H60"/>
    <mergeCell ref="A73:H73"/>
    <mergeCell ref="B62:H62"/>
    <mergeCell ref="B63:H63"/>
    <mergeCell ref="B64:H64"/>
    <mergeCell ref="B65:H65"/>
    <mergeCell ref="A66:H66"/>
    <mergeCell ref="A67:H67"/>
    <mergeCell ref="B68:H68"/>
    <mergeCell ref="B69:H69"/>
    <mergeCell ref="B70:H70"/>
    <mergeCell ref="B71:H71"/>
    <mergeCell ref="B72:H72"/>
  </mergeCell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30"/>
  <sheetViews>
    <sheetView topLeftCell="K1" zoomScale="80" zoomScaleNormal="80" workbookViewId="0">
      <selection activeCell="T13" sqref="T13"/>
    </sheetView>
  </sheetViews>
  <sheetFormatPr baseColWidth="10" defaultColWidth="11.42578125" defaultRowHeight="18.75" x14ac:dyDescent="0.25"/>
  <cols>
    <col min="1" max="2" width="26.42578125" style="1" customWidth="1"/>
    <col min="3" max="4" width="22.28515625" style="1" customWidth="1"/>
    <col min="5" max="5" width="23.140625" style="1" customWidth="1"/>
    <col min="6" max="6" width="23.7109375" style="39" customWidth="1"/>
    <col min="7" max="7" width="14.85546875" style="39" customWidth="1"/>
    <col min="8" max="8" width="27" style="39" customWidth="1"/>
    <col min="9" max="9" width="27.7109375" style="1" customWidth="1"/>
    <col min="10" max="10" width="15.7109375" style="1" customWidth="1"/>
    <col min="11" max="11" width="29.28515625" style="3" customWidth="1"/>
    <col min="12" max="12" width="18.140625" style="3" customWidth="1"/>
    <col min="13" max="13" width="19.85546875" style="3" customWidth="1"/>
    <col min="14" max="14" width="40.85546875" style="3" customWidth="1"/>
    <col min="15" max="15" width="20.28515625" style="4" customWidth="1"/>
    <col min="16" max="21" width="18.85546875" style="5" customWidth="1"/>
    <col min="22" max="22" width="23.28515625" style="5" customWidth="1"/>
    <col min="23" max="23" width="18.85546875" style="5" customWidth="1"/>
    <col min="24" max="25" width="18.7109375" style="1" customWidth="1"/>
    <col min="26" max="26" width="20.42578125" style="1" customWidth="1"/>
    <col min="27" max="27" width="27.42578125" style="1" customWidth="1"/>
    <col min="28" max="28" width="0" style="1" hidden="1" customWidth="1"/>
    <col min="29" max="16384" width="11.42578125" style="1"/>
  </cols>
  <sheetData>
    <row r="1" spans="1:28" ht="21" customHeight="1" x14ac:dyDescent="0.25">
      <c r="A1" s="294"/>
      <c r="B1" s="294"/>
      <c r="C1" s="295" t="s">
        <v>1</v>
      </c>
      <c r="D1" s="295"/>
      <c r="E1" s="295"/>
      <c r="F1" s="295"/>
      <c r="G1" s="295"/>
      <c r="H1" s="295"/>
      <c r="I1" s="295"/>
      <c r="J1" s="295"/>
      <c r="K1" s="295"/>
      <c r="L1" s="295"/>
      <c r="M1" s="295"/>
      <c r="N1" s="295"/>
      <c r="O1" s="295"/>
      <c r="P1" s="295"/>
      <c r="Q1" s="295"/>
      <c r="R1" s="295"/>
      <c r="S1" s="295"/>
      <c r="T1" s="295"/>
      <c r="U1" s="295"/>
      <c r="V1" s="295"/>
      <c r="W1" s="295"/>
      <c r="X1" s="295"/>
      <c r="Y1" s="295"/>
      <c r="Z1" s="29" t="s">
        <v>220</v>
      </c>
    </row>
    <row r="2" spans="1:28" ht="21" customHeight="1" x14ac:dyDescent="0.25">
      <c r="A2" s="294"/>
      <c r="B2" s="294"/>
      <c r="C2" s="295" t="s">
        <v>2</v>
      </c>
      <c r="D2" s="295"/>
      <c r="E2" s="295"/>
      <c r="F2" s="295"/>
      <c r="G2" s="295"/>
      <c r="H2" s="295"/>
      <c r="I2" s="295"/>
      <c r="J2" s="295"/>
      <c r="K2" s="295"/>
      <c r="L2" s="295"/>
      <c r="M2" s="295"/>
      <c r="N2" s="295"/>
      <c r="O2" s="295"/>
      <c r="P2" s="295"/>
      <c r="Q2" s="295"/>
      <c r="R2" s="295"/>
      <c r="S2" s="295"/>
      <c r="T2" s="295"/>
      <c r="U2" s="295"/>
      <c r="V2" s="295"/>
      <c r="W2" s="295"/>
      <c r="X2" s="295"/>
      <c r="Y2" s="295"/>
      <c r="Z2" s="29" t="s">
        <v>3</v>
      </c>
    </row>
    <row r="3" spans="1:28" ht="21" customHeight="1" x14ac:dyDescent="0.25">
      <c r="A3" s="294"/>
      <c r="B3" s="294"/>
      <c r="C3" s="295" t="s">
        <v>4</v>
      </c>
      <c r="D3" s="295"/>
      <c r="E3" s="295"/>
      <c r="F3" s="295"/>
      <c r="G3" s="295"/>
      <c r="H3" s="295"/>
      <c r="I3" s="295"/>
      <c r="J3" s="295"/>
      <c r="K3" s="295"/>
      <c r="L3" s="295"/>
      <c r="M3" s="295"/>
      <c r="N3" s="295"/>
      <c r="O3" s="295"/>
      <c r="P3" s="295"/>
      <c r="Q3" s="295"/>
      <c r="R3" s="295"/>
      <c r="S3" s="295"/>
      <c r="T3" s="295"/>
      <c r="U3" s="295"/>
      <c r="V3" s="295"/>
      <c r="W3" s="295"/>
      <c r="X3" s="295"/>
      <c r="Y3" s="295"/>
      <c r="Z3" s="29" t="s">
        <v>219</v>
      </c>
    </row>
    <row r="4" spans="1:28" ht="21" customHeight="1" x14ac:dyDescent="0.25">
      <c r="A4" s="294"/>
      <c r="B4" s="294"/>
      <c r="C4" s="295" t="s">
        <v>158</v>
      </c>
      <c r="D4" s="295"/>
      <c r="E4" s="295"/>
      <c r="F4" s="295"/>
      <c r="G4" s="295"/>
      <c r="H4" s="295"/>
      <c r="I4" s="295"/>
      <c r="J4" s="295"/>
      <c r="K4" s="295"/>
      <c r="L4" s="295"/>
      <c r="M4" s="295"/>
      <c r="N4" s="295"/>
      <c r="O4" s="295"/>
      <c r="P4" s="295"/>
      <c r="Q4" s="295"/>
      <c r="R4" s="295"/>
      <c r="S4" s="295"/>
      <c r="T4" s="295"/>
      <c r="U4" s="295"/>
      <c r="V4" s="295"/>
      <c r="W4" s="295"/>
      <c r="X4" s="295"/>
      <c r="Y4" s="295"/>
      <c r="Z4" s="29" t="s">
        <v>222</v>
      </c>
    </row>
    <row r="5" spans="1:28" ht="26.25" customHeight="1" x14ac:dyDescent="0.25">
      <c r="A5" s="301" t="s">
        <v>170</v>
      </c>
      <c r="B5" s="301"/>
      <c r="C5" s="299" t="s">
        <v>292</v>
      </c>
      <c r="D5" s="300"/>
      <c r="E5" s="19"/>
      <c r="F5" s="19"/>
      <c r="G5" s="19"/>
      <c r="H5" s="19"/>
      <c r="I5" s="19"/>
      <c r="J5" s="19"/>
      <c r="K5" s="19"/>
      <c r="L5" s="19"/>
      <c r="M5" s="19"/>
      <c r="N5" s="19"/>
      <c r="O5" s="19"/>
      <c r="P5" s="19"/>
      <c r="Q5" s="19"/>
      <c r="R5" s="19"/>
      <c r="S5" s="19"/>
      <c r="T5" s="19"/>
      <c r="U5" s="19"/>
      <c r="V5" s="19"/>
      <c r="W5" s="19"/>
      <c r="X5" s="19"/>
      <c r="Y5" s="19"/>
      <c r="Z5" s="22"/>
    </row>
    <row r="6" spans="1:28" ht="39" customHeight="1" x14ac:dyDescent="0.25">
      <c r="A6" s="296" t="s">
        <v>160</v>
      </c>
      <c r="B6" s="297"/>
      <c r="C6" s="297"/>
      <c r="D6" s="297"/>
      <c r="E6" s="297"/>
      <c r="F6" s="297"/>
      <c r="G6" s="297"/>
      <c r="H6" s="297"/>
      <c r="I6" s="297"/>
      <c r="J6" s="297"/>
      <c r="K6" s="297"/>
      <c r="L6" s="297"/>
      <c r="M6" s="297"/>
      <c r="N6" s="297"/>
      <c r="O6" s="297"/>
      <c r="P6" s="297"/>
      <c r="Q6" s="297"/>
      <c r="R6" s="297"/>
      <c r="S6" s="297"/>
      <c r="T6" s="297"/>
      <c r="U6" s="297"/>
      <c r="V6" s="297"/>
      <c r="W6" s="297"/>
      <c r="X6" s="297"/>
      <c r="Y6" s="297"/>
      <c r="Z6" s="298"/>
    </row>
    <row r="7" spans="1:28" s="2" customFormat="1" ht="78.75" customHeight="1" thickBot="1" x14ac:dyDescent="0.25">
      <c r="A7" s="121" t="s">
        <v>93</v>
      </c>
      <c r="B7" s="121" t="s">
        <v>165</v>
      </c>
      <c r="C7" s="121" t="s">
        <v>156</v>
      </c>
      <c r="D7" s="121" t="s">
        <v>28</v>
      </c>
      <c r="E7" s="121" t="s">
        <v>101</v>
      </c>
      <c r="F7" s="121" t="s">
        <v>7</v>
      </c>
      <c r="G7" s="121" t="s">
        <v>193</v>
      </c>
      <c r="H7" s="121" t="s">
        <v>34</v>
      </c>
      <c r="I7" s="121" t="s">
        <v>8</v>
      </c>
      <c r="J7" s="122" t="s">
        <v>155</v>
      </c>
      <c r="K7" s="121" t="s">
        <v>97</v>
      </c>
      <c r="L7" s="123" t="s">
        <v>96</v>
      </c>
      <c r="M7" s="121" t="s">
        <v>177</v>
      </c>
      <c r="N7" s="121" t="s">
        <v>9</v>
      </c>
      <c r="O7" s="121" t="s">
        <v>30</v>
      </c>
      <c r="P7" s="121" t="s">
        <v>31</v>
      </c>
      <c r="Q7" s="125" t="s">
        <v>343</v>
      </c>
      <c r="R7" s="125" t="e">
        <f>+'3. INVERSIÓN'!#REF!</f>
        <v>#REF!</v>
      </c>
      <c r="S7" s="125" t="s">
        <v>374</v>
      </c>
      <c r="T7" s="125" t="s">
        <v>378</v>
      </c>
      <c r="U7" s="154" t="s">
        <v>375</v>
      </c>
      <c r="V7" s="154" t="s">
        <v>376</v>
      </c>
      <c r="W7" s="154" t="s">
        <v>377</v>
      </c>
      <c r="X7" s="121" t="s">
        <v>162</v>
      </c>
      <c r="Y7" s="121" t="s">
        <v>163</v>
      </c>
      <c r="Z7" s="121" t="s">
        <v>161</v>
      </c>
      <c r="AA7" s="20"/>
    </row>
    <row r="8" spans="1:28" ht="105" customHeight="1" thickBot="1" x14ac:dyDescent="0.3">
      <c r="A8" s="66" t="s">
        <v>274</v>
      </c>
      <c r="B8" s="272" t="s">
        <v>276</v>
      </c>
      <c r="C8" s="65" t="s">
        <v>227</v>
      </c>
      <c r="D8" s="66" t="s">
        <v>273</v>
      </c>
      <c r="E8" s="47" t="s">
        <v>228</v>
      </c>
      <c r="F8" s="307" t="s">
        <v>236</v>
      </c>
      <c r="G8" s="66" t="s">
        <v>330</v>
      </c>
      <c r="H8" s="44" t="s">
        <v>253</v>
      </c>
      <c r="I8" s="44" t="s">
        <v>253</v>
      </c>
      <c r="J8" s="49">
        <v>939</v>
      </c>
      <c r="K8" s="103" t="s">
        <v>237</v>
      </c>
      <c r="L8" s="141">
        <v>0.2</v>
      </c>
      <c r="M8" s="105" t="s">
        <v>189</v>
      </c>
      <c r="N8" s="44" t="s">
        <v>252</v>
      </c>
      <c r="O8" s="55">
        <v>879</v>
      </c>
      <c r="P8" s="59">
        <v>219</v>
      </c>
      <c r="Q8" s="59">
        <v>25</v>
      </c>
      <c r="R8" s="59">
        <v>459</v>
      </c>
      <c r="S8" s="59">
        <v>0</v>
      </c>
      <c r="T8" s="59">
        <f>Q8+R8+S8</f>
        <v>484</v>
      </c>
      <c r="U8" s="155">
        <v>1</v>
      </c>
      <c r="V8" s="155">
        <f>T8/O8</f>
        <v>0.55062571103526736</v>
      </c>
      <c r="W8" s="155">
        <v>0.2</v>
      </c>
      <c r="X8" s="55">
        <v>220</v>
      </c>
      <c r="Y8" s="55">
        <v>220</v>
      </c>
      <c r="Z8" s="55">
        <v>220</v>
      </c>
    </row>
    <row r="9" spans="1:28" ht="105.75" customHeight="1" thickBot="1" x14ac:dyDescent="0.3">
      <c r="A9" s="66" t="s">
        <v>274</v>
      </c>
      <c r="B9" s="273"/>
      <c r="C9" s="65" t="s">
        <v>227</v>
      </c>
      <c r="D9" s="66" t="s">
        <v>273</v>
      </c>
      <c r="E9" s="102" t="s">
        <v>229</v>
      </c>
      <c r="F9" s="308"/>
      <c r="G9" s="66" t="s">
        <v>330</v>
      </c>
      <c r="H9" s="45" t="s">
        <v>252</v>
      </c>
      <c r="I9" s="45" t="s">
        <v>252</v>
      </c>
      <c r="J9" s="50">
        <v>939</v>
      </c>
      <c r="K9" s="104" t="s">
        <v>238</v>
      </c>
      <c r="L9" s="142">
        <v>0.2</v>
      </c>
      <c r="M9" s="105" t="s">
        <v>188</v>
      </c>
      <c r="N9" s="45" t="s">
        <v>253</v>
      </c>
      <c r="O9" s="56">
        <v>849</v>
      </c>
      <c r="P9" s="60">
        <v>212</v>
      </c>
      <c r="Q9" s="60">
        <v>9</v>
      </c>
      <c r="R9" s="153">
        <v>0</v>
      </c>
      <c r="S9" s="153">
        <f>25-Q9</f>
        <v>16</v>
      </c>
      <c r="T9" s="59">
        <f t="shared" ref="T9:T22" si="0">Q9+R9+S9</f>
        <v>25</v>
      </c>
      <c r="U9" s="155">
        <f t="shared" ref="U9:U20" si="1">T9/P9</f>
        <v>0.11792452830188679</v>
      </c>
      <c r="V9" s="155">
        <f t="shared" ref="V9:V13" si="2">T9/O9</f>
        <v>2.9446407538280331E-2</v>
      </c>
      <c r="W9" s="155">
        <f t="shared" ref="W9:W12" si="3">(T9/P9)*L9</f>
        <v>2.358490566037736E-2</v>
      </c>
      <c r="X9" s="56">
        <v>212</v>
      </c>
      <c r="Y9" s="56">
        <v>212</v>
      </c>
      <c r="Z9" s="56">
        <v>213</v>
      </c>
      <c r="AB9" s="1" t="s">
        <v>188</v>
      </c>
    </row>
    <row r="10" spans="1:28" ht="105.75" customHeight="1" thickBot="1" x14ac:dyDescent="0.3">
      <c r="A10" s="66" t="s">
        <v>274</v>
      </c>
      <c r="B10" s="273"/>
      <c r="C10" s="65" t="s">
        <v>227</v>
      </c>
      <c r="D10" s="66" t="s">
        <v>273</v>
      </c>
      <c r="E10" s="102" t="s">
        <v>230</v>
      </c>
      <c r="F10" s="308"/>
      <c r="G10" s="66" t="s">
        <v>330</v>
      </c>
      <c r="H10" s="45" t="s">
        <v>263</v>
      </c>
      <c r="I10" s="45" t="s">
        <v>254</v>
      </c>
      <c r="J10" s="50">
        <v>205</v>
      </c>
      <c r="K10" s="104" t="s">
        <v>239</v>
      </c>
      <c r="L10" s="142">
        <v>0.1</v>
      </c>
      <c r="M10" s="105" t="s">
        <v>188</v>
      </c>
      <c r="N10" s="45" t="s">
        <v>254</v>
      </c>
      <c r="O10" s="56">
        <v>440</v>
      </c>
      <c r="P10" s="60">
        <v>110</v>
      </c>
      <c r="Q10" s="60">
        <v>5</v>
      </c>
      <c r="R10" s="153">
        <v>0</v>
      </c>
      <c r="S10" s="153">
        <f>33-Q10</f>
        <v>28</v>
      </c>
      <c r="T10" s="59">
        <f t="shared" si="0"/>
        <v>33</v>
      </c>
      <c r="U10" s="155">
        <f t="shared" si="1"/>
        <v>0.3</v>
      </c>
      <c r="V10" s="155">
        <f t="shared" si="2"/>
        <v>7.4999999999999997E-2</v>
      </c>
      <c r="W10" s="155">
        <f t="shared" si="3"/>
        <v>0.03</v>
      </c>
      <c r="X10" s="56">
        <v>110</v>
      </c>
      <c r="Y10" s="56">
        <v>110</v>
      </c>
      <c r="Z10" s="56">
        <v>110</v>
      </c>
      <c r="AB10" s="1" t="s">
        <v>189</v>
      </c>
    </row>
    <row r="11" spans="1:28" ht="105.75" customHeight="1" thickBot="1" x14ac:dyDescent="0.3">
      <c r="A11" s="66" t="s">
        <v>274</v>
      </c>
      <c r="B11" s="273"/>
      <c r="C11" s="65" t="s">
        <v>227</v>
      </c>
      <c r="D11" s="66" t="s">
        <v>273</v>
      </c>
      <c r="E11" s="102" t="s">
        <v>230</v>
      </c>
      <c r="F11" s="308"/>
      <c r="G11" s="66" t="s">
        <v>330</v>
      </c>
      <c r="H11" s="45" t="s">
        <v>264</v>
      </c>
      <c r="I11" s="45" t="s">
        <v>255</v>
      </c>
      <c r="J11" s="50">
        <v>630</v>
      </c>
      <c r="K11" s="104" t="s">
        <v>240</v>
      </c>
      <c r="L11" s="142">
        <v>0.1</v>
      </c>
      <c r="M11" s="105" t="s">
        <v>188</v>
      </c>
      <c r="N11" s="45" t="s">
        <v>255</v>
      </c>
      <c r="O11" s="56">
        <v>120</v>
      </c>
      <c r="P11" s="60">
        <v>30</v>
      </c>
      <c r="Q11" s="60">
        <v>0</v>
      </c>
      <c r="R11" s="60">
        <v>0</v>
      </c>
      <c r="S11" s="60">
        <v>0</v>
      </c>
      <c r="T11" s="59">
        <f t="shared" si="0"/>
        <v>0</v>
      </c>
      <c r="U11" s="155">
        <f t="shared" si="1"/>
        <v>0</v>
      </c>
      <c r="V11" s="155">
        <f t="shared" si="2"/>
        <v>0</v>
      </c>
      <c r="W11" s="155">
        <f t="shared" si="3"/>
        <v>0</v>
      </c>
      <c r="X11" s="56">
        <v>30</v>
      </c>
      <c r="Y11" s="56">
        <v>30</v>
      </c>
      <c r="Z11" s="56">
        <v>30</v>
      </c>
    </row>
    <row r="12" spans="1:28" ht="114.75" thickBot="1" x14ac:dyDescent="0.3">
      <c r="A12" s="66" t="s">
        <v>274</v>
      </c>
      <c r="B12" s="273"/>
      <c r="C12" s="65" t="s">
        <v>227</v>
      </c>
      <c r="D12" s="66" t="s">
        <v>273</v>
      </c>
      <c r="E12" s="102" t="s">
        <v>231</v>
      </c>
      <c r="F12" s="308"/>
      <c r="G12" s="66" t="s">
        <v>330</v>
      </c>
      <c r="H12" s="45" t="s">
        <v>265</v>
      </c>
      <c r="I12" s="45" t="s">
        <v>256</v>
      </c>
      <c r="J12" s="50">
        <v>19</v>
      </c>
      <c r="K12" s="104" t="s">
        <v>241</v>
      </c>
      <c r="L12" s="142">
        <v>0.15</v>
      </c>
      <c r="M12" s="105" t="s">
        <v>188</v>
      </c>
      <c r="N12" s="45" t="s">
        <v>256</v>
      </c>
      <c r="O12" s="56">
        <v>4</v>
      </c>
      <c r="P12" s="60">
        <v>1</v>
      </c>
      <c r="Q12" s="60">
        <v>0</v>
      </c>
      <c r="R12" s="60">
        <v>0</v>
      </c>
      <c r="S12" s="60">
        <v>0</v>
      </c>
      <c r="T12" s="59">
        <f t="shared" si="0"/>
        <v>0</v>
      </c>
      <c r="U12" s="155">
        <f t="shared" si="1"/>
        <v>0</v>
      </c>
      <c r="V12" s="155">
        <f t="shared" si="2"/>
        <v>0</v>
      </c>
      <c r="W12" s="155">
        <f t="shared" si="3"/>
        <v>0</v>
      </c>
      <c r="X12" s="56">
        <v>1</v>
      </c>
      <c r="Y12" s="56">
        <v>1</v>
      </c>
      <c r="Z12" s="56">
        <v>1</v>
      </c>
    </row>
    <row r="13" spans="1:28" ht="105.75" customHeight="1" thickBot="1" x14ac:dyDescent="0.3">
      <c r="A13" s="66" t="s">
        <v>274</v>
      </c>
      <c r="B13" s="274"/>
      <c r="C13" s="65" t="s">
        <v>227</v>
      </c>
      <c r="D13" s="66" t="s">
        <v>273</v>
      </c>
      <c r="E13" s="102"/>
      <c r="F13" s="309"/>
      <c r="G13" s="66" t="s">
        <v>330</v>
      </c>
      <c r="H13" s="45" t="s">
        <v>266</v>
      </c>
      <c r="I13" s="45" t="s">
        <v>257</v>
      </c>
      <c r="J13" s="50">
        <v>65</v>
      </c>
      <c r="K13" s="104" t="s">
        <v>242</v>
      </c>
      <c r="L13" s="143">
        <v>0.1</v>
      </c>
      <c r="M13" s="105" t="s">
        <v>188</v>
      </c>
      <c r="N13" s="45" t="s">
        <v>257</v>
      </c>
      <c r="O13" s="56">
        <v>268</v>
      </c>
      <c r="P13" s="61">
        <v>67</v>
      </c>
      <c r="Q13" s="61">
        <v>232</v>
      </c>
      <c r="R13" s="61">
        <v>0</v>
      </c>
      <c r="S13" s="61">
        <v>7</v>
      </c>
      <c r="T13" s="214">
        <f t="shared" si="0"/>
        <v>239</v>
      </c>
      <c r="U13" s="155">
        <f t="shared" si="1"/>
        <v>3.5671641791044775</v>
      </c>
      <c r="V13" s="155">
        <f t="shared" si="2"/>
        <v>0.89179104477611937</v>
      </c>
      <c r="W13" s="155">
        <v>0.1</v>
      </c>
      <c r="X13" s="57">
        <v>67</v>
      </c>
      <c r="Y13" s="57">
        <v>67</v>
      </c>
      <c r="Z13" s="57">
        <v>67</v>
      </c>
    </row>
    <row r="14" spans="1:28" s="174" customFormat="1" ht="38.25" customHeight="1" thickBot="1" x14ac:dyDescent="0.45">
      <c r="A14" s="168"/>
      <c r="B14" s="175"/>
      <c r="C14" s="170"/>
      <c r="D14" s="168"/>
      <c r="E14" s="176"/>
      <c r="F14" s="177"/>
      <c r="G14" s="168"/>
      <c r="H14" s="178"/>
      <c r="I14" s="178"/>
      <c r="J14" s="317" t="s">
        <v>379</v>
      </c>
      <c r="K14" s="318"/>
      <c r="L14" s="318"/>
      <c r="M14" s="318"/>
      <c r="N14" s="318"/>
      <c r="O14" s="318"/>
      <c r="P14" s="318"/>
      <c r="Q14" s="318"/>
      <c r="R14" s="318"/>
      <c r="S14" s="319"/>
      <c r="T14" s="179"/>
      <c r="U14" s="164">
        <f>SUM(U8:U13)/6</f>
        <v>0.83084811790106061</v>
      </c>
      <c r="V14" s="164">
        <f>SUM(V8:V13)/6</f>
        <v>0.25781052722494452</v>
      </c>
      <c r="W14" s="165">
        <f>SUM(W8:W13)</f>
        <v>0.35358490566037737</v>
      </c>
      <c r="X14" s="173"/>
      <c r="Y14" s="173"/>
      <c r="Z14" s="173"/>
    </row>
    <row r="15" spans="1:28" ht="57.75" thickBot="1" x14ac:dyDescent="0.3">
      <c r="A15" s="66" t="s">
        <v>274</v>
      </c>
      <c r="B15" s="302" t="s">
        <v>275</v>
      </c>
      <c r="C15" s="65" t="s">
        <v>227</v>
      </c>
      <c r="D15" s="66" t="s">
        <v>273</v>
      </c>
      <c r="E15" s="102"/>
      <c r="F15" s="310" t="s">
        <v>249</v>
      </c>
      <c r="G15" s="66" t="s">
        <v>330</v>
      </c>
      <c r="H15" s="45" t="s">
        <v>267</v>
      </c>
      <c r="I15" s="45" t="s">
        <v>258</v>
      </c>
      <c r="J15" s="51">
        <v>0</v>
      </c>
      <c r="K15" s="40" t="s">
        <v>243</v>
      </c>
      <c r="L15" s="144">
        <v>0.35</v>
      </c>
      <c r="M15" s="65" t="s">
        <v>188</v>
      </c>
      <c r="N15" s="45" t="s">
        <v>258</v>
      </c>
      <c r="O15" s="210">
        <v>3</v>
      </c>
      <c r="P15" s="211">
        <v>3</v>
      </c>
      <c r="Q15" s="59">
        <v>3</v>
      </c>
      <c r="R15" s="59">
        <v>0</v>
      </c>
      <c r="S15" s="59">
        <v>0</v>
      </c>
      <c r="T15" s="59">
        <f t="shared" si="0"/>
        <v>3</v>
      </c>
      <c r="U15" s="155">
        <f t="shared" si="1"/>
        <v>1</v>
      </c>
      <c r="V15" s="155">
        <f>T15/O15</f>
        <v>1</v>
      </c>
      <c r="W15" s="155">
        <f>(T15/P15)*L15</f>
        <v>0.35</v>
      </c>
      <c r="X15" s="55">
        <v>0</v>
      </c>
      <c r="Y15" s="55">
        <v>0</v>
      </c>
      <c r="Z15" s="55">
        <v>0</v>
      </c>
    </row>
    <row r="16" spans="1:28" ht="72" thickBot="1" x14ac:dyDescent="0.3">
      <c r="A16" s="66" t="s">
        <v>274</v>
      </c>
      <c r="B16" s="302"/>
      <c r="C16" s="65" t="s">
        <v>227</v>
      </c>
      <c r="D16" s="66" t="s">
        <v>273</v>
      </c>
      <c r="E16" s="102"/>
      <c r="F16" s="308"/>
      <c r="G16" s="66" t="s">
        <v>330</v>
      </c>
      <c r="H16" s="45" t="s">
        <v>268</v>
      </c>
      <c r="I16" s="45" t="s">
        <v>259</v>
      </c>
      <c r="J16" s="51">
        <v>0</v>
      </c>
      <c r="K16" s="40" t="s">
        <v>244</v>
      </c>
      <c r="L16" s="144">
        <v>0.35</v>
      </c>
      <c r="M16" s="65" t="s">
        <v>189</v>
      </c>
      <c r="N16" s="45" t="s">
        <v>259</v>
      </c>
      <c r="O16" s="56">
        <v>1</v>
      </c>
      <c r="P16" s="63">
        <v>1</v>
      </c>
      <c r="Q16" s="60">
        <v>0</v>
      </c>
      <c r="R16" s="60">
        <v>0</v>
      </c>
      <c r="S16" s="60">
        <v>0</v>
      </c>
      <c r="T16" s="59">
        <f t="shared" si="0"/>
        <v>0</v>
      </c>
      <c r="U16" s="155">
        <f t="shared" si="1"/>
        <v>0</v>
      </c>
      <c r="V16" s="155">
        <f t="shared" ref="V16:V17" si="4">T16/O16</f>
        <v>0</v>
      </c>
      <c r="W16" s="155">
        <f t="shared" ref="W16:W17" si="5">(T16/P16)*L16</f>
        <v>0</v>
      </c>
      <c r="X16" s="56">
        <v>0</v>
      </c>
      <c r="Y16" s="56">
        <v>0</v>
      </c>
      <c r="Z16" s="56">
        <v>0</v>
      </c>
    </row>
    <row r="17" spans="1:26" ht="75.75" customHeight="1" thickBot="1" x14ac:dyDescent="0.3">
      <c r="A17" s="66" t="s">
        <v>274</v>
      </c>
      <c r="B17" s="302"/>
      <c r="C17" s="65" t="s">
        <v>227</v>
      </c>
      <c r="D17" s="66" t="s">
        <v>273</v>
      </c>
      <c r="E17" s="48"/>
      <c r="F17" s="311"/>
      <c r="G17" s="66" t="s">
        <v>330</v>
      </c>
      <c r="H17" s="46" t="s">
        <v>269</v>
      </c>
      <c r="I17" s="46" t="s">
        <v>258</v>
      </c>
      <c r="J17" s="52">
        <v>0</v>
      </c>
      <c r="K17" s="41" t="s">
        <v>245</v>
      </c>
      <c r="L17" s="144">
        <v>0.3</v>
      </c>
      <c r="M17" s="65" t="s">
        <v>189</v>
      </c>
      <c r="N17" s="46" t="s">
        <v>258</v>
      </c>
      <c r="O17" s="57">
        <v>10</v>
      </c>
      <c r="P17" s="64">
        <v>2</v>
      </c>
      <c r="Q17" s="61">
        <v>0</v>
      </c>
      <c r="R17" s="61">
        <v>0</v>
      </c>
      <c r="S17" s="61">
        <v>0</v>
      </c>
      <c r="T17" s="59">
        <f t="shared" si="0"/>
        <v>0</v>
      </c>
      <c r="U17" s="155">
        <f t="shared" si="1"/>
        <v>0</v>
      </c>
      <c r="V17" s="155">
        <f t="shared" si="4"/>
        <v>0</v>
      </c>
      <c r="W17" s="155">
        <f t="shared" si="5"/>
        <v>0</v>
      </c>
      <c r="X17" s="57">
        <v>2</v>
      </c>
      <c r="Y17" s="57">
        <v>3</v>
      </c>
      <c r="Z17" s="57">
        <v>3</v>
      </c>
    </row>
    <row r="18" spans="1:26" s="174" customFormat="1" ht="75.75" customHeight="1" thickBot="1" x14ac:dyDescent="0.45">
      <c r="A18" s="168"/>
      <c r="B18" s="169"/>
      <c r="C18" s="170"/>
      <c r="D18" s="168"/>
      <c r="E18" s="171"/>
      <c r="F18" s="172"/>
      <c r="G18" s="168"/>
      <c r="H18" s="171"/>
      <c r="I18" s="171"/>
      <c r="J18" s="317" t="s">
        <v>379</v>
      </c>
      <c r="K18" s="318"/>
      <c r="L18" s="318"/>
      <c r="M18" s="318"/>
      <c r="N18" s="318"/>
      <c r="O18" s="318"/>
      <c r="P18" s="318"/>
      <c r="Q18" s="318"/>
      <c r="R18" s="318"/>
      <c r="S18" s="319"/>
      <c r="T18" s="164"/>
      <c r="U18" s="164">
        <f>SUM(U15:U17)/3</f>
        <v>0.33333333333333331</v>
      </c>
      <c r="V18" s="164">
        <f>SUM(V15:V17)/3</f>
        <v>0.33333333333333331</v>
      </c>
      <c r="W18" s="165">
        <f>SUM(W15:W17)</f>
        <v>0.35</v>
      </c>
      <c r="X18" s="173"/>
      <c r="Y18" s="173"/>
      <c r="Z18" s="173"/>
    </row>
    <row r="19" spans="1:26" ht="43.5" thickBot="1" x14ac:dyDescent="0.3">
      <c r="A19" s="66" t="s">
        <v>274</v>
      </c>
      <c r="B19" s="272" t="s">
        <v>277</v>
      </c>
      <c r="C19" s="66" t="s">
        <v>250</v>
      </c>
      <c r="D19" s="66" t="s">
        <v>273</v>
      </c>
      <c r="E19" s="278" t="s">
        <v>232</v>
      </c>
      <c r="F19" s="312" t="s">
        <v>250</v>
      </c>
      <c r="G19" s="66" t="s">
        <v>330</v>
      </c>
      <c r="H19" s="44" t="s">
        <v>270</v>
      </c>
      <c r="I19" s="47" t="s">
        <v>260</v>
      </c>
      <c r="J19" s="53">
        <v>3</v>
      </c>
      <c r="K19" s="42" t="s">
        <v>246</v>
      </c>
      <c r="L19" s="145">
        <v>0.6</v>
      </c>
      <c r="M19" s="65" t="s">
        <v>188</v>
      </c>
      <c r="N19" s="47" t="s">
        <v>260</v>
      </c>
      <c r="O19" s="55">
        <v>4</v>
      </c>
      <c r="P19" s="62">
        <v>1</v>
      </c>
      <c r="Q19" s="59">
        <v>1</v>
      </c>
      <c r="R19" s="59">
        <v>0</v>
      </c>
      <c r="S19" s="59">
        <v>0</v>
      </c>
      <c r="T19" s="59">
        <f t="shared" si="0"/>
        <v>1</v>
      </c>
      <c r="U19" s="155">
        <f t="shared" si="1"/>
        <v>1</v>
      </c>
      <c r="V19" s="155">
        <f>T19/O19</f>
        <v>0.25</v>
      </c>
      <c r="W19" s="155">
        <f>(T19/P19)*L19</f>
        <v>0.6</v>
      </c>
      <c r="X19" s="55">
        <v>1</v>
      </c>
      <c r="Y19" s="55">
        <v>1</v>
      </c>
      <c r="Z19" s="55">
        <v>1</v>
      </c>
    </row>
    <row r="20" spans="1:26" ht="45.75" thickBot="1" x14ac:dyDescent="0.3">
      <c r="A20" s="66" t="s">
        <v>274</v>
      </c>
      <c r="B20" s="274"/>
      <c r="C20" s="66" t="s">
        <v>250</v>
      </c>
      <c r="D20" s="66" t="s">
        <v>273</v>
      </c>
      <c r="E20" s="280"/>
      <c r="F20" s="313"/>
      <c r="G20" s="66" t="s">
        <v>330</v>
      </c>
      <c r="H20" s="48" t="s">
        <v>271</v>
      </c>
      <c r="I20" s="48" t="s">
        <v>261</v>
      </c>
      <c r="J20" s="54">
        <v>9</v>
      </c>
      <c r="K20" s="43" t="s">
        <v>247</v>
      </c>
      <c r="L20" s="145">
        <v>0.4</v>
      </c>
      <c r="M20" s="65" t="s">
        <v>188</v>
      </c>
      <c r="N20" s="48" t="s">
        <v>261</v>
      </c>
      <c r="O20" s="212">
        <v>20</v>
      </c>
      <c r="P20" s="213">
        <v>20</v>
      </c>
      <c r="Q20" s="124">
        <v>5</v>
      </c>
      <c r="R20" s="124">
        <v>18</v>
      </c>
      <c r="S20" s="124">
        <v>0</v>
      </c>
      <c r="T20" s="59">
        <f t="shared" si="0"/>
        <v>23</v>
      </c>
      <c r="U20" s="155">
        <f t="shared" si="1"/>
        <v>1.1499999999999999</v>
      </c>
      <c r="V20" s="155">
        <f>T20/O20</f>
        <v>1.1499999999999999</v>
      </c>
      <c r="W20" s="155">
        <f>(T20/P20)*L20</f>
        <v>0.45999999999999996</v>
      </c>
      <c r="X20" s="58">
        <v>0</v>
      </c>
      <c r="Y20" s="58">
        <v>0</v>
      </c>
      <c r="Z20" s="58">
        <v>0</v>
      </c>
    </row>
    <row r="21" spans="1:26" s="167" customFormat="1" ht="25.5" customHeight="1" thickBot="1" x14ac:dyDescent="0.45">
      <c r="A21" s="158"/>
      <c r="B21" s="159"/>
      <c r="C21" s="158"/>
      <c r="D21" s="158"/>
      <c r="E21" s="160"/>
      <c r="F21" s="161"/>
      <c r="G21" s="158"/>
      <c r="H21" s="160"/>
      <c r="I21" s="160"/>
      <c r="J21" s="317" t="s">
        <v>379</v>
      </c>
      <c r="K21" s="318"/>
      <c r="L21" s="318"/>
      <c r="M21" s="318"/>
      <c r="N21" s="318"/>
      <c r="O21" s="318"/>
      <c r="P21" s="318"/>
      <c r="Q21" s="318"/>
      <c r="R21" s="318"/>
      <c r="S21" s="319"/>
      <c r="T21" s="163"/>
      <c r="U21" s="164">
        <v>1</v>
      </c>
      <c r="V21" s="164">
        <f>SUM(V19:V20)/2</f>
        <v>0.7</v>
      </c>
      <c r="W21" s="165">
        <v>1</v>
      </c>
      <c r="X21" s="166"/>
      <c r="Y21" s="166"/>
      <c r="Z21" s="166"/>
    </row>
    <row r="22" spans="1:26" ht="45" customHeight="1" x14ac:dyDescent="0.25">
      <c r="A22" s="66" t="s">
        <v>274</v>
      </c>
      <c r="B22" s="272" t="s">
        <v>278</v>
      </c>
      <c r="C22" s="66" t="s">
        <v>251</v>
      </c>
      <c r="D22" s="66" t="s">
        <v>273</v>
      </c>
      <c r="E22" s="101" t="s">
        <v>233</v>
      </c>
      <c r="F22" s="314" t="s">
        <v>251</v>
      </c>
      <c r="G22" s="66" t="s">
        <v>330</v>
      </c>
      <c r="H22" s="278" t="s">
        <v>272</v>
      </c>
      <c r="I22" s="278" t="s">
        <v>262</v>
      </c>
      <c r="J22" s="320">
        <v>8</v>
      </c>
      <c r="K22" s="281" t="s">
        <v>248</v>
      </c>
      <c r="L22" s="323">
        <v>1</v>
      </c>
      <c r="M22" s="326" t="s">
        <v>189</v>
      </c>
      <c r="N22" s="278" t="s">
        <v>262</v>
      </c>
      <c r="O22" s="275">
        <v>8</v>
      </c>
      <c r="P22" s="284">
        <v>2</v>
      </c>
      <c r="Q22" s="289">
        <v>3</v>
      </c>
      <c r="R22" s="289">
        <v>1</v>
      </c>
      <c r="S22" s="289">
        <v>0</v>
      </c>
      <c r="T22" s="289">
        <f t="shared" si="0"/>
        <v>4</v>
      </c>
      <c r="U22" s="292">
        <v>1</v>
      </c>
      <c r="V22" s="287">
        <f>T22/O22</f>
        <v>0.5</v>
      </c>
      <c r="W22" s="287">
        <v>1</v>
      </c>
      <c r="X22" s="275">
        <v>2</v>
      </c>
      <c r="Y22" s="275">
        <v>2</v>
      </c>
      <c r="Z22" s="275">
        <v>2</v>
      </c>
    </row>
    <row r="23" spans="1:26" ht="45" x14ac:dyDescent="0.25">
      <c r="A23" s="66" t="s">
        <v>274</v>
      </c>
      <c r="B23" s="273"/>
      <c r="C23" s="66" t="s">
        <v>251</v>
      </c>
      <c r="D23" s="66" t="s">
        <v>273</v>
      </c>
      <c r="E23" s="102" t="s">
        <v>234</v>
      </c>
      <c r="F23" s="315"/>
      <c r="G23" s="66" t="s">
        <v>330</v>
      </c>
      <c r="H23" s="279"/>
      <c r="I23" s="279"/>
      <c r="J23" s="321"/>
      <c r="K23" s="282"/>
      <c r="L23" s="324"/>
      <c r="M23" s="324"/>
      <c r="N23" s="279"/>
      <c r="O23" s="276"/>
      <c r="P23" s="285"/>
      <c r="Q23" s="290"/>
      <c r="R23" s="290"/>
      <c r="S23" s="290"/>
      <c r="T23" s="290"/>
      <c r="U23" s="287"/>
      <c r="V23" s="287"/>
      <c r="W23" s="287"/>
      <c r="X23" s="276"/>
      <c r="Y23" s="276"/>
      <c r="Z23" s="276"/>
    </row>
    <row r="24" spans="1:26" ht="75.75" thickBot="1" x14ac:dyDescent="0.3">
      <c r="A24" s="66" t="s">
        <v>274</v>
      </c>
      <c r="B24" s="274"/>
      <c r="C24" s="66" t="s">
        <v>251</v>
      </c>
      <c r="D24" s="66" t="s">
        <v>273</v>
      </c>
      <c r="E24" s="48" t="s">
        <v>235</v>
      </c>
      <c r="F24" s="316"/>
      <c r="G24" s="66" t="s">
        <v>330</v>
      </c>
      <c r="H24" s="280"/>
      <c r="I24" s="280"/>
      <c r="J24" s="322"/>
      <c r="K24" s="283"/>
      <c r="L24" s="325"/>
      <c r="M24" s="325"/>
      <c r="N24" s="280"/>
      <c r="O24" s="277"/>
      <c r="P24" s="286"/>
      <c r="Q24" s="291"/>
      <c r="R24" s="291"/>
      <c r="S24" s="291"/>
      <c r="T24" s="275"/>
      <c r="U24" s="293"/>
      <c r="V24" s="288"/>
      <c r="W24" s="288"/>
      <c r="X24" s="277"/>
      <c r="Y24" s="277"/>
      <c r="Z24" s="277"/>
    </row>
    <row r="25" spans="1:26" ht="15" x14ac:dyDescent="0.25">
      <c r="J25" s="303" t="s">
        <v>379</v>
      </c>
      <c r="K25" s="304"/>
      <c r="L25" s="304"/>
      <c r="M25" s="304"/>
      <c r="N25" s="304"/>
      <c r="O25" s="304"/>
      <c r="P25" s="304"/>
      <c r="Q25" s="304"/>
      <c r="R25" s="304"/>
      <c r="S25" s="305"/>
      <c r="U25" s="156">
        <v>1</v>
      </c>
      <c r="V25" s="156">
        <f>V22</f>
        <v>0.5</v>
      </c>
      <c r="W25" s="156">
        <f>W22</f>
        <v>1</v>
      </c>
    </row>
    <row r="30" spans="1:26" ht="24" x14ac:dyDescent="0.4">
      <c r="Q30" s="306" t="s">
        <v>380</v>
      </c>
      <c r="R30" s="306"/>
      <c r="S30" s="306"/>
      <c r="T30" s="306"/>
      <c r="U30" s="157">
        <f>SUM(U25+U21+U18+U14)/4</f>
        <v>0.7910453628085985</v>
      </c>
      <c r="V30" s="157">
        <f>SUM(V25+V21+V18+V14)/4</f>
        <v>0.44778596513956942</v>
      </c>
      <c r="W30" s="157">
        <f>SUM(W25+W21+W18+W14)/4</f>
        <v>0.67589622641509439</v>
      </c>
    </row>
  </sheetData>
  <mergeCells count="41">
    <mergeCell ref="J25:S25"/>
    <mergeCell ref="Q30:T30"/>
    <mergeCell ref="F8:F13"/>
    <mergeCell ref="F15:F17"/>
    <mergeCell ref="F19:F20"/>
    <mergeCell ref="T22:T24"/>
    <mergeCell ref="H22:H24"/>
    <mergeCell ref="F22:F24"/>
    <mergeCell ref="I22:I24"/>
    <mergeCell ref="J14:S14"/>
    <mergeCell ref="J18:S18"/>
    <mergeCell ref="J21:S21"/>
    <mergeCell ref="S22:S24"/>
    <mergeCell ref="J22:J24"/>
    <mergeCell ref="L22:L24"/>
    <mergeCell ref="M22:M24"/>
    <mergeCell ref="A6:Z6"/>
    <mergeCell ref="E19:E20"/>
    <mergeCell ref="C5:D5"/>
    <mergeCell ref="A5:B5"/>
    <mergeCell ref="B19:B20"/>
    <mergeCell ref="B15:B17"/>
    <mergeCell ref="B8:B13"/>
    <mergeCell ref="A1:B4"/>
    <mergeCell ref="C1:Y1"/>
    <mergeCell ref="C2:Y2"/>
    <mergeCell ref="C3:Y3"/>
    <mergeCell ref="C4:Y4"/>
    <mergeCell ref="B22:B24"/>
    <mergeCell ref="Z22:Z24"/>
    <mergeCell ref="N22:N24"/>
    <mergeCell ref="K22:K24"/>
    <mergeCell ref="O22:O24"/>
    <mergeCell ref="P22:P24"/>
    <mergeCell ref="X22:X24"/>
    <mergeCell ref="V22:V24"/>
    <mergeCell ref="W22:W24"/>
    <mergeCell ref="Y22:Y24"/>
    <mergeCell ref="Q22:Q24"/>
    <mergeCell ref="R22:R24"/>
    <mergeCell ref="U22:U24"/>
  </mergeCells>
  <dataValidations count="1">
    <dataValidation type="list" allowBlank="1" showInputMessage="1" showErrorMessage="1" sqref="M22 M8:M13 M15:M17 M19:M20 M26:M293" xr:uid="{4893B3AB-BD86-4B9E-B6F7-9BB79B78A4BE}">
      <formula1>$AB$9:$AB$10</formula1>
    </dataValidation>
  </dataValidation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84A9C-90D5-47EF-AE20-9C4B90EB4B29}">
  <dimension ref="A1:AC31"/>
  <sheetViews>
    <sheetView zoomScale="62" zoomScaleNormal="62" workbookViewId="0">
      <selection activeCell="AG9" sqref="AG9"/>
    </sheetView>
  </sheetViews>
  <sheetFormatPr baseColWidth="10" defaultColWidth="10.85546875" defaultRowHeight="15" x14ac:dyDescent="0.25"/>
  <cols>
    <col min="1" max="1" width="20.85546875" style="116" customWidth="1"/>
    <col min="2" max="2" width="38.5703125" customWidth="1"/>
    <col min="3" max="3" width="53.28515625" customWidth="1"/>
    <col min="4" max="4" width="32" customWidth="1"/>
    <col min="5" max="6" width="28.5703125" customWidth="1"/>
    <col min="7" max="7" width="166.42578125" customWidth="1"/>
    <col min="8" max="8" width="171" customWidth="1"/>
    <col min="9" max="9" width="34" bestFit="1" customWidth="1"/>
    <col min="10" max="10" width="30.28515625" customWidth="1"/>
    <col min="11" max="22" width="16.42578125" customWidth="1"/>
    <col min="23" max="23" width="14.42578125" customWidth="1"/>
    <col min="24" max="24" width="63.140625" customWidth="1"/>
    <col min="25" max="25" width="67.85546875" customWidth="1"/>
    <col min="26" max="26" width="60.28515625" customWidth="1"/>
    <col min="29" max="29" width="0" hidden="1" customWidth="1"/>
  </cols>
  <sheetData>
    <row r="1" spans="1:29" s="1" customFormat="1" ht="22.5" customHeight="1" x14ac:dyDescent="0.25">
      <c r="A1" s="336"/>
      <c r="B1" s="337"/>
      <c r="C1" s="342" t="s">
        <v>1</v>
      </c>
      <c r="D1" s="343"/>
      <c r="E1" s="343"/>
      <c r="F1" s="343"/>
      <c r="G1" s="343"/>
      <c r="H1" s="343"/>
      <c r="I1" s="343"/>
      <c r="J1" s="343"/>
      <c r="K1" s="343"/>
      <c r="L1" s="343"/>
      <c r="M1" s="343"/>
      <c r="N1" s="343"/>
      <c r="O1" s="343"/>
      <c r="P1" s="343"/>
      <c r="Q1" s="343"/>
      <c r="R1" s="343"/>
      <c r="S1" s="343"/>
      <c r="T1" s="343"/>
      <c r="U1" s="343"/>
      <c r="V1" s="343"/>
      <c r="W1" s="343"/>
      <c r="X1" s="343"/>
      <c r="Y1" s="344"/>
      <c r="Z1" s="29" t="s">
        <v>220</v>
      </c>
    </row>
    <row r="2" spans="1:29" s="1" customFormat="1" ht="22.5" customHeight="1" x14ac:dyDescent="0.25">
      <c r="A2" s="338"/>
      <c r="B2" s="339"/>
      <c r="C2" s="342" t="s">
        <v>2</v>
      </c>
      <c r="D2" s="343"/>
      <c r="E2" s="343"/>
      <c r="F2" s="343"/>
      <c r="G2" s="343"/>
      <c r="H2" s="343"/>
      <c r="I2" s="343"/>
      <c r="J2" s="343"/>
      <c r="K2" s="343"/>
      <c r="L2" s="343"/>
      <c r="M2" s="343"/>
      <c r="N2" s="343"/>
      <c r="O2" s="343"/>
      <c r="P2" s="343"/>
      <c r="Q2" s="343"/>
      <c r="R2" s="343"/>
      <c r="S2" s="343"/>
      <c r="T2" s="343"/>
      <c r="U2" s="343"/>
      <c r="V2" s="343"/>
      <c r="W2" s="343"/>
      <c r="X2" s="343"/>
      <c r="Y2" s="344"/>
      <c r="Z2" s="29" t="s">
        <v>3</v>
      </c>
    </row>
    <row r="3" spans="1:29" s="1" customFormat="1" ht="22.5" customHeight="1" x14ac:dyDescent="0.25">
      <c r="A3" s="338"/>
      <c r="B3" s="339"/>
      <c r="C3" s="342" t="s">
        <v>4</v>
      </c>
      <c r="D3" s="343"/>
      <c r="E3" s="343"/>
      <c r="F3" s="343"/>
      <c r="G3" s="343"/>
      <c r="H3" s="343"/>
      <c r="I3" s="343"/>
      <c r="J3" s="343"/>
      <c r="K3" s="343"/>
      <c r="L3" s="343"/>
      <c r="M3" s="343"/>
      <c r="N3" s="343"/>
      <c r="O3" s="343"/>
      <c r="P3" s="343"/>
      <c r="Q3" s="343"/>
      <c r="R3" s="343"/>
      <c r="S3" s="343"/>
      <c r="T3" s="343"/>
      <c r="U3" s="343"/>
      <c r="V3" s="343"/>
      <c r="W3" s="343"/>
      <c r="X3" s="343"/>
      <c r="Y3" s="344"/>
      <c r="Z3" s="29" t="s">
        <v>219</v>
      </c>
    </row>
    <row r="4" spans="1:29" s="1" customFormat="1" ht="22.5" customHeight="1" x14ac:dyDescent="0.25">
      <c r="A4" s="340"/>
      <c r="B4" s="341"/>
      <c r="C4" s="342" t="s">
        <v>158</v>
      </c>
      <c r="D4" s="343"/>
      <c r="E4" s="343"/>
      <c r="F4" s="343"/>
      <c r="G4" s="343"/>
      <c r="H4" s="343"/>
      <c r="I4" s="343"/>
      <c r="J4" s="343"/>
      <c r="K4" s="343"/>
      <c r="L4" s="343"/>
      <c r="M4" s="343"/>
      <c r="N4" s="343"/>
      <c r="O4" s="343"/>
      <c r="P4" s="343"/>
      <c r="Q4" s="343"/>
      <c r="R4" s="343"/>
      <c r="S4" s="343"/>
      <c r="T4" s="343"/>
      <c r="U4" s="343"/>
      <c r="V4" s="343"/>
      <c r="W4" s="343"/>
      <c r="X4" s="343"/>
      <c r="Y4" s="344"/>
      <c r="Z4" s="29" t="s">
        <v>221</v>
      </c>
    </row>
    <row r="5" spans="1:29" s="1" customFormat="1" ht="26.25" customHeight="1" x14ac:dyDescent="0.25">
      <c r="A5" s="299" t="s">
        <v>5</v>
      </c>
      <c r="B5" s="335"/>
      <c r="C5" s="299"/>
      <c r="D5" s="300"/>
      <c r="E5" s="300"/>
      <c r="F5" s="300"/>
      <c r="G5" s="300"/>
      <c r="H5" s="300"/>
      <c r="I5" s="300"/>
      <c r="J5" s="300"/>
      <c r="K5" s="300"/>
      <c r="L5" s="300"/>
      <c r="M5" s="300"/>
      <c r="N5" s="300"/>
      <c r="O5" s="300"/>
      <c r="P5" s="300"/>
      <c r="Q5" s="300"/>
      <c r="R5" s="300"/>
      <c r="S5" s="300"/>
      <c r="T5" s="300"/>
      <c r="U5" s="300"/>
      <c r="V5" s="300"/>
      <c r="W5" s="300"/>
      <c r="X5" s="300"/>
      <c r="Y5" s="300"/>
      <c r="Z5" s="300"/>
    </row>
    <row r="6" spans="1:29" s="1" customFormat="1" ht="15" customHeight="1" x14ac:dyDescent="0.25">
      <c r="A6" s="331" t="s">
        <v>154</v>
      </c>
      <c r="B6" s="331"/>
      <c r="C6" s="331"/>
      <c r="D6" s="331"/>
      <c r="E6" s="331"/>
      <c r="F6" s="331"/>
      <c r="G6" s="331"/>
      <c r="H6" s="331"/>
      <c r="I6" s="331"/>
      <c r="J6" s="331"/>
      <c r="K6" s="331"/>
      <c r="L6" s="331"/>
      <c r="M6" s="331"/>
      <c r="N6" s="331"/>
      <c r="O6" s="331"/>
      <c r="P6" s="331"/>
      <c r="Q6" s="331"/>
      <c r="R6" s="331"/>
      <c r="S6" s="331"/>
      <c r="T6" s="331"/>
      <c r="U6" s="331"/>
      <c r="V6" s="331"/>
      <c r="W6" s="331"/>
      <c r="X6" s="332"/>
      <c r="Y6" s="327" t="s">
        <v>95</v>
      </c>
      <c r="Z6" s="328"/>
    </row>
    <row r="7" spans="1:29" s="1" customFormat="1" ht="15.75" thickBot="1" x14ac:dyDescent="0.3">
      <c r="A7" s="333"/>
      <c r="B7" s="333"/>
      <c r="C7" s="333"/>
      <c r="D7" s="333"/>
      <c r="E7" s="333"/>
      <c r="F7" s="333"/>
      <c r="G7" s="333"/>
      <c r="H7" s="333"/>
      <c r="I7" s="333"/>
      <c r="J7" s="333"/>
      <c r="K7" s="333"/>
      <c r="L7" s="333"/>
      <c r="M7" s="333"/>
      <c r="N7" s="333"/>
      <c r="O7" s="333"/>
      <c r="P7" s="333"/>
      <c r="Q7" s="333"/>
      <c r="R7" s="333"/>
      <c r="S7" s="333"/>
      <c r="T7" s="333"/>
      <c r="U7" s="333"/>
      <c r="V7" s="333"/>
      <c r="W7" s="333"/>
      <c r="X7" s="334"/>
      <c r="Y7" s="329"/>
      <c r="Z7" s="330"/>
    </row>
    <row r="8" spans="1:29" s="21" customFormat="1" ht="66.75" customHeight="1" thickBot="1" x14ac:dyDescent="0.3">
      <c r="A8" s="87" t="s">
        <v>98</v>
      </c>
      <c r="B8" s="87" t="s">
        <v>190</v>
      </c>
      <c r="C8" s="87" t="s">
        <v>171</v>
      </c>
      <c r="D8" s="87" t="s">
        <v>85</v>
      </c>
      <c r="E8" s="87" t="s">
        <v>86</v>
      </c>
      <c r="F8" s="87" t="s">
        <v>87</v>
      </c>
      <c r="G8" s="87" t="s">
        <v>166</v>
      </c>
      <c r="H8" s="87" t="s">
        <v>168</v>
      </c>
      <c r="I8" s="87" t="s">
        <v>167</v>
      </c>
      <c r="J8" s="87" t="s">
        <v>157</v>
      </c>
      <c r="K8" s="126" t="s">
        <v>344</v>
      </c>
      <c r="L8" s="126" t="s">
        <v>345</v>
      </c>
      <c r="M8" s="126" t="s">
        <v>346</v>
      </c>
      <c r="N8" s="126" t="s">
        <v>347</v>
      </c>
      <c r="O8" s="126" t="s">
        <v>348</v>
      </c>
      <c r="P8" s="126" t="s">
        <v>349</v>
      </c>
      <c r="Q8" s="126" t="s">
        <v>350</v>
      </c>
      <c r="R8" s="126" t="s">
        <v>351</v>
      </c>
      <c r="S8" s="126" t="s">
        <v>352</v>
      </c>
      <c r="T8" s="126" t="s">
        <v>353</v>
      </c>
      <c r="U8" s="126" t="s">
        <v>354</v>
      </c>
      <c r="V8" s="126" t="s">
        <v>355</v>
      </c>
      <c r="W8" s="126" t="s">
        <v>356</v>
      </c>
      <c r="X8" s="87" t="s">
        <v>88</v>
      </c>
      <c r="Y8" s="87" t="s">
        <v>26</v>
      </c>
      <c r="Z8" s="87" t="s">
        <v>27</v>
      </c>
    </row>
    <row r="9" spans="1:29" ht="409.6" thickBot="1" x14ac:dyDescent="0.3">
      <c r="A9" s="110" t="s">
        <v>228</v>
      </c>
      <c r="B9" s="47" t="s">
        <v>341</v>
      </c>
      <c r="C9" s="47" t="s">
        <v>340</v>
      </c>
      <c r="D9" s="47" t="s">
        <v>339</v>
      </c>
      <c r="E9" s="47" t="s">
        <v>338</v>
      </c>
      <c r="F9" s="47" t="s">
        <v>338</v>
      </c>
      <c r="G9" s="109" t="s">
        <v>337</v>
      </c>
      <c r="H9" s="108" t="s">
        <v>342</v>
      </c>
      <c r="I9" s="47" t="s">
        <v>335</v>
      </c>
      <c r="J9" s="47" t="s">
        <v>334</v>
      </c>
      <c r="K9" s="47"/>
      <c r="L9" s="47"/>
      <c r="M9" s="47"/>
      <c r="N9" s="47"/>
      <c r="O9" s="47"/>
      <c r="P9" s="47"/>
      <c r="Q9" s="47"/>
      <c r="R9" s="47"/>
      <c r="S9" s="47"/>
      <c r="T9" s="47"/>
      <c r="U9" s="47"/>
      <c r="V9" s="47"/>
      <c r="W9" s="47"/>
      <c r="X9" s="47" t="s">
        <v>333</v>
      </c>
      <c r="Y9" s="107" t="s">
        <v>332</v>
      </c>
      <c r="Z9" s="107" t="s">
        <v>331</v>
      </c>
    </row>
    <row r="10" spans="1:29" ht="409.6" thickBot="1" x14ac:dyDescent="0.3">
      <c r="A10" s="111" t="s">
        <v>229</v>
      </c>
      <c r="B10" s="47" t="s">
        <v>341</v>
      </c>
      <c r="C10" s="47" t="s">
        <v>340</v>
      </c>
      <c r="D10" s="102" t="s">
        <v>339</v>
      </c>
      <c r="E10" s="102" t="s">
        <v>338</v>
      </c>
      <c r="F10" s="102" t="s">
        <v>338</v>
      </c>
      <c r="G10" s="109" t="s">
        <v>337</v>
      </c>
      <c r="H10" s="108" t="s">
        <v>336</v>
      </c>
      <c r="I10" s="47" t="s">
        <v>335</v>
      </c>
      <c r="J10" s="47" t="s">
        <v>334</v>
      </c>
      <c r="K10" s="47"/>
      <c r="L10" s="47"/>
      <c r="M10" s="47"/>
      <c r="N10" s="47"/>
      <c r="O10" s="47"/>
      <c r="P10" s="47"/>
      <c r="Q10" s="47"/>
      <c r="R10" s="47"/>
      <c r="S10" s="47"/>
      <c r="T10" s="47"/>
      <c r="U10" s="47"/>
      <c r="V10" s="47"/>
      <c r="W10" s="47"/>
      <c r="X10" s="47" t="s">
        <v>333</v>
      </c>
      <c r="Y10" s="107" t="s">
        <v>332</v>
      </c>
      <c r="Z10" s="107" t="s">
        <v>331</v>
      </c>
      <c r="AC10" t="s">
        <v>89</v>
      </c>
    </row>
    <row r="11" spans="1:29" ht="409.6" thickBot="1" x14ac:dyDescent="0.3">
      <c r="A11" s="111" t="s">
        <v>230</v>
      </c>
      <c r="B11" s="47" t="s">
        <v>341</v>
      </c>
      <c r="C11" s="47" t="s">
        <v>340</v>
      </c>
      <c r="D11" s="102" t="s">
        <v>339</v>
      </c>
      <c r="E11" s="102" t="s">
        <v>338</v>
      </c>
      <c r="F11" s="102" t="s">
        <v>338</v>
      </c>
      <c r="G11" s="109" t="s">
        <v>337</v>
      </c>
      <c r="H11" s="108" t="s">
        <v>336</v>
      </c>
      <c r="I11" s="47" t="s">
        <v>335</v>
      </c>
      <c r="J11" s="47" t="s">
        <v>334</v>
      </c>
      <c r="K11" s="47"/>
      <c r="L11" s="47"/>
      <c r="M11" s="47"/>
      <c r="N11" s="47"/>
      <c r="O11" s="47"/>
      <c r="P11" s="47"/>
      <c r="Q11" s="47"/>
      <c r="R11" s="47"/>
      <c r="S11" s="47"/>
      <c r="T11" s="47"/>
      <c r="U11" s="47"/>
      <c r="V11" s="47"/>
      <c r="W11" s="47"/>
      <c r="X11" s="47" t="s">
        <v>333</v>
      </c>
      <c r="Y11" s="107" t="s">
        <v>332</v>
      </c>
      <c r="Z11" s="107" t="s">
        <v>331</v>
      </c>
      <c r="AC11" t="s">
        <v>90</v>
      </c>
    </row>
    <row r="12" spans="1:29" ht="409.6" thickBot="1" x14ac:dyDescent="0.3">
      <c r="A12" s="111" t="s">
        <v>230</v>
      </c>
      <c r="B12" s="47" t="s">
        <v>341</v>
      </c>
      <c r="C12" s="47" t="s">
        <v>340</v>
      </c>
      <c r="D12" s="102" t="s">
        <v>339</v>
      </c>
      <c r="E12" s="102" t="s">
        <v>338</v>
      </c>
      <c r="F12" s="102" t="s">
        <v>338</v>
      </c>
      <c r="G12" s="109" t="s">
        <v>337</v>
      </c>
      <c r="H12" s="108" t="s">
        <v>336</v>
      </c>
      <c r="I12" s="47" t="s">
        <v>335</v>
      </c>
      <c r="J12" s="47" t="s">
        <v>334</v>
      </c>
      <c r="K12" s="47"/>
      <c r="L12" s="47"/>
      <c r="M12" s="47"/>
      <c r="N12" s="47"/>
      <c r="O12" s="47"/>
      <c r="P12" s="47"/>
      <c r="Q12" s="47"/>
      <c r="R12" s="47"/>
      <c r="S12" s="47"/>
      <c r="T12" s="47"/>
      <c r="U12" s="47"/>
      <c r="V12" s="47"/>
      <c r="W12" s="47"/>
      <c r="X12" s="47" t="s">
        <v>333</v>
      </c>
      <c r="Y12" s="107" t="s">
        <v>332</v>
      </c>
      <c r="Z12" s="107" t="s">
        <v>331</v>
      </c>
      <c r="AC12" t="s">
        <v>91</v>
      </c>
    </row>
    <row r="13" spans="1:29" ht="409.6" thickBot="1" x14ac:dyDescent="0.3">
      <c r="A13" s="111" t="s">
        <v>231</v>
      </c>
      <c r="B13" s="47" t="s">
        <v>341</v>
      </c>
      <c r="C13" s="47" t="s">
        <v>340</v>
      </c>
      <c r="D13" s="102" t="s">
        <v>339</v>
      </c>
      <c r="E13" s="102" t="s">
        <v>338</v>
      </c>
      <c r="F13" s="102" t="s">
        <v>338</v>
      </c>
      <c r="G13" s="109" t="s">
        <v>337</v>
      </c>
      <c r="H13" s="108" t="s">
        <v>336</v>
      </c>
      <c r="I13" s="47" t="s">
        <v>335</v>
      </c>
      <c r="J13" s="47" t="s">
        <v>334</v>
      </c>
      <c r="K13" s="47"/>
      <c r="L13" s="47"/>
      <c r="M13" s="47"/>
      <c r="N13" s="47"/>
      <c r="O13" s="47"/>
      <c r="P13" s="47"/>
      <c r="Q13" s="47"/>
      <c r="R13" s="47"/>
      <c r="S13" s="47"/>
      <c r="T13" s="47"/>
      <c r="U13" s="47"/>
      <c r="V13" s="47"/>
      <c r="W13" s="47"/>
      <c r="X13" s="47" t="s">
        <v>333</v>
      </c>
      <c r="Y13" s="107" t="s">
        <v>332</v>
      </c>
      <c r="Z13" s="107" t="s">
        <v>331</v>
      </c>
      <c r="AC13" t="s">
        <v>92</v>
      </c>
    </row>
    <row r="14" spans="1:29" ht="409.6" thickBot="1" x14ac:dyDescent="0.3">
      <c r="A14" s="112" t="s">
        <v>232</v>
      </c>
      <c r="B14" s="47" t="s">
        <v>341</v>
      </c>
      <c r="C14" s="47" t="s">
        <v>340</v>
      </c>
      <c r="D14" s="102" t="s">
        <v>339</v>
      </c>
      <c r="E14" s="102" t="s">
        <v>338</v>
      </c>
      <c r="F14" s="102" t="s">
        <v>338</v>
      </c>
      <c r="G14" s="109" t="s">
        <v>337</v>
      </c>
      <c r="H14" s="108" t="s">
        <v>336</v>
      </c>
      <c r="I14" s="47" t="s">
        <v>335</v>
      </c>
      <c r="J14" s="47" t="s">
        <v>334</v>
      </c>
      <c r="K14" s="47"/>
      <c r="L14" s="47"/>
      <c r="M14" s="47"/>
      <c r="N14" s="47"/>
      <c r="O14" s="47"/>
      <c r="P14" s="47"/>
      <c r="Q14" s="47"/>
      <c r="R14" s="47"/>
      <c r="S14" s="47"/>
      <c r="T14" s="47"/>
      <c r="U14" s="47"/>
      <c r="V14" s="47"/>
      <c r="W14" s="47"/>
      <c r="X14" s="47" t="s">
        <v>333</v>
      </c>
      <c r="Y14" s="107" t="s">
        <v>332</v>
      </c>
      <c r="Z14" s="107" t="s">
        <v>331</v>
      </c>
    </row>
    <row r="15" spans="1:29" ht="409.6" thickBot="1" x14ac:dyDescent="0.3">
      <c r="A15" s="113" t="s">
        <v>233</v>
      </c>
      <c r="B15" s="47" t="s">
        <v>341</v>
      </c>
      <c r="C15" s="47" t="s">
        <v>340</v>
      </c>
      <c r="D15" s="102" t="s">
        <v>339</v>
      </c>
      <c r="E15" s="102" t="s">
        <v>338</v>
      </c>
      <c r="F15" s="102" t="s">
        <v>338</v>
      </c>
      <c r="G15" s="109" t="s">
        <v>337</v>
      </c>
      <c r="H15" s="108" t="s">
        <v>336</v>
      </c>
      <c r="I15" s="47" t="s">
        <v>335</v>
      </c>
      <c r="J15" s="47" t="s">
        <v>334</v>
      </c>
      <c r="K15" s="47"/>
      <c r="L15" s="47"/>
      <c r="M15" s="47"/>
      <c r="N15" s="47"/>
      <c r="O15" s="47"/>
      <c r="P15" s="47"/>
      <c r="Q15" s="47"/>
      <c r="R15" s="47"/>
      <c r="S15" s="47"/>
      <c r="T15" s="47"/>
      <c r="U15" s="47"/>
      <c r="V15" s="47"/>
      <c r="W15" s="47"/>
      <c r="X15" s="47" t="s">
        <v>333</v>
      </c>
      <c r="Y15" s="107" t="s">
        <v>332</v>
      </c>
      <c r="Z15" s="107" t="s">
        <v>331</v>
      </c>
    </row>
    <row r="16" spans="1:29" ht="409.6" thickBot="1" x14ac:dyDescent="0.3">
      <c r="A16" s="113" t="s">
        <v>234</v>
      </c>
      <c r="B16" s="47" t="s">
        <v>341</v>
      </c>
      <c r="C16" s="47" t="s">
        <v>340</v>
      </c>
      <c r="D16" s="102" t="s">
        <v>339</v>
      </c>
      <c r="E16" s="102" t="s">
        <v>338</v>
      </c>
      <c r="F16" s="102" t="s">
        <v>338</v>
      </c>
      <c r="G16" s="109" t="s">
        <v>337</v>
      </c>
      <c r="H16" s="108" t="s">
        <v>336</v>
      </c>
      <c r="I16" s="47" t="s">
        <v>335</v>
      </c>
      <c r="J16" s="47" t="s">
        <v>334</v>
      </c>
      <c r="K16" s="47"/>
      <c r="L16" s="47"/>
      <c r="M16" s="47"/>
      <c r="N16" s="47"/>
      <c r="O16" s="47"/>
      <c r="P16" s="47"/>
      <c r="Q16" s="47"/>
      <c r="R16" s="47"/>
      <c r="S16" s="47"/>
      <c r="T16" s="47"/>
      <c r="U16" s="47"/>
      <c r="V16" s="47"/>
      <c r="W16" s="47"/>
      <c r="X16" s="47" t="s">
        <v>333</v>
      </c>
      <c r="Y16" s="107" t="s">
        <v>332</v>
      </c>
      <c r="Z16" s="107" t="s">
        <v>331</v>
      </c>
    </row>
    <row r="17" spans="1:26" ht="409.6" thickBot="1" x14ac:dyDescent="0.3">
      <c r="A17" s="114" t="s">
        <v>235</v>
      </c>
      <c r="B17" s="47" t="s">
        <v>341</v>
      </c>
      <c r="C17" s="47" t="s">
        <v>340</v>
      </c>
      <c r="D17" s="48" t="s">
        <v>339</v>
      </c>
      <c r="E17" s="48" t="s">
        <v>338</v>
      </c>
      <c r="F17" s="48" t="s">
        <v>338</v>
      </c>
      <c r="G17" s="109" t="s">
        <v>337</v>
      </c>
      <c r="H17" s="108" t="s">
        <v>336</v>
      </c>
      <c r="I17" s="47" t="s">
        <v>335</v>
      </c>
      <c r="J17" s="47" t="s">
        <v>334</v>
      </c>
      <c r="K17" s="47"/>
      <c r="L17" s="47"/>
      <c r="M17" s="47"/>
      <c r="N17" s="47"/>
      <c r="O17" s="47"/>
      <c r="P17" s="47"/>
      <c r="Q17" s="47"/>
      <c r="R17" s="47"/>
      <c r="S17" s="47"/>
      <c r="T17" s="47"/>
      <c r="U17" s="47"/>
      <c r="V17" s="47"/>
      <c r="W17" s="47"/>
      <c r="X17" s="47" t="s">
        <v>333</v>
      </c>
      <c r="Y17" s="107" t="s">
        <v>332</v>
      </c>
      <c r="Z17" s="107" t="s">
        <v>331</v>
      </c>
    </row>
    <row r="18" spans="1:26" x14ac:dyDescent="0.25">
      <c r="A18" s="115"/>
    </row>
    <row r="19" spans="1:26" x14ac:dyDescent="0.25">
      <c r="A19" s="115"/>
    </row>
    <row r="20" spans="1:26" x14ac:dyDescent="0.25">
      <c r="A20" s="115"/>
    </row>
    <row r="21" spans="1:26" x14ac:dyDescent="0.25">
      <c r="A21" s="115"/>
    </row>
    <row r="22" spans="1:26" x14ac:dyDescent="0.25">
      <c r="A22" s="115"/>
    </row>
    <row r="23" spans="1:26" x14ac:dyDescent="0.25">
      <c r="A23" s="115"/>
    </row>
    <row r="24" spans="1:26" x14ac:dyDescent="0.25">
      <c r="A24" s="115"/>
    </row>
    <row r="25" spans="1:26" x14ac:dyDescent="0.25">
      <c r="A25" s="115"/>
    </row>
    <row r="26" spans="1:26" x14ac:dyDescent="0.25">
      <c r="A26" s="115"/>
    </row>
    <row r="27" spans="1:26" x14ac:dyDescent="0.25">
      <c r="A27" s="115"/>
    </row>
    <row r="28" spans="1:26" x14ac:dyDescent="0.25">
      <c r="A28" s="115"/>
    </row>
    <row r="29" spans="1:26" x14ac:dyDescent="0.25">
      <c r="A29" s="115"/>
    </row>
    <row r="30" spans="1:26" x14ac:dyDescent="0.25">
      <c r="A30" s="115"/>
    </row>
    <row r="31" spans="1:26" x14ac:dyDescent="0.25">
      <c r="A31" s="115"/>
    </row>
  </sheetData>
  <mergeCells count="9">
    <mergeCell ref="Y6:Z7"/>
    <mergeCell ref="A6:X7"/>
    <mergeCell ref="A5:B5"/>
    <mergeCell ref="A1:B4"/>
    <mergeCell ref="C1:Y1"/>
    <mergeCell ref="C2:Y2"/>
    <mergeCell ref="C3:Y3"/>
    <mergeCell ref="C4:Y4"/>
    <mergeCell ref="C5:Z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AA4A3-3F9B-4014-BE54-536C3C1934B2}">
  <dimension ref="A1:BA49"/>
  <sheetViews>
    <sheetView tabSelected="1" topLeftCell="I8" zoomScale="93" zoomScaleNormal="93" workbookViewId="0">
      <selection activeCell="P15" sqref="P15"/>
    </sheetView>
  </sheetViews>
  <sheetFormatPr baseColWidth="10" defaultColWidth="10.85546875" defaultRowHeight="15" x14ac:dyDescent="0.25"/>
  <cols>
    <col min="1" max="1" width="23.42578125" customWidth="1"/>
    <col min="2" max="3" width="23.28515625" customWidth="1"/>
    <col min="4" max="4" width="26.140625" bestFit="1" customWidth="1"/>
    <col min="5" max="5" width="29.5703125" customWidth="1"/>
    <col min="6" max="6" width="32.5703125" customWidth="1"/>
    <col min="7" max="7" width="41" customWidth="1"/>
    <col min="8" max="8" width="46.85546875" customWidth="1"/>
    <col min="9" max="9" width="22.85546875" customWidth="1"/>
    <col min="10" max="10" width="17.85546875" customWidth="1"/>
    <col min="11" max="11" width="36.5703125" customWidth="1"/>
    <col min="12" max="12" width="21.140625" customWidth="1"/>
    <col min="13" max="13" width="17.140625" customWidth="1"/>
    <col min="14" max="14" width="36" style="152" customWidth="1"/>
    <col min="15" max="15" width="28" style="115" customWidth="1"/>
    <col min="16" max="16" width="21.140625" style="116" customWidth="1"/>
    <col min="17" max="17" width="21.7109375" style="116" customWidth="1"/>
    <col min="18" max="18" width="20.85546875" style="116" customWidth="1"/>
    <col min="19" max="19" width="19.42578125" hidden="1" customWidth="1"/>
    <col min="20" max="20" width="31.5703125" hidden="1" customWidth="1"/>
    <col min="21" max="21" width="33" hidden="1" customWidth="1"/>
    <col min="22" max="22" width="29.140625" hidden="1" customWidth="1"/>
    <col min="23" max="23" width="29.42578125" hidden="1" customWidth="1"/>
    <col min="24" max="24" width="19" customWidth="1"/>
    <col min="25" max="25" width="26.5703125" customWidth="1"/>
    <col min="26" max="26" width="22.28515625" customWidth="1"/>
    <col min="27" max="27" width="29.42578125" style="115" bestFit="1" customWidth="1"/>
    <col min="28" max="28" width="23.85546875" customWidth="1"/>
    <col min="29" max="29" width="25.7109375" style="116" customWidth="1"/>
    <col min="30" max="30" width="25.7109375" customWidth="1"/>
    <col min="31" max="31" width="21.7109375" style="26" customWidth="1"/>
    <col min="32" max="32" width="30.85546875" bestFit="1" customWidth="1"/>
    <col min="33" max="36" width="30.85546875" hidden="1" customWidth="1"/>
    <col min="37" max="37" width="40.42578125" customWidth="1"/>
    <col min="38" max="38" width="27.7109375" customWidth="1"/>
    <col min="39" max="39" width="37.85546875" customWidth="1"/>
    <col min="40" max="40" width="34.85546875" customWidth="1"/>
    <col min="41" max="41" width="39.28515625" customWidth="1"/>
    <col min="42" max="42" width="26.85546875" customWidth="1"/>
    <col min="43" max="43" width="29.140625" customWidth="1"/>
    <col min="46" max="46" width="56.85546875" hidden="1" customWidth="1"/>
  </cols>
  <sheetData>
    <row r="1" spans="1:46" s="1" customFormat="1" ht="23.25" customHeight="1" x14ac:dyDescent="0.25">
      <c r="A1" s="295" t="s">
        <v>0</v>
      </c>
      <c r="B1" s="295"/>
      <c r="C1" s="342" t="s">
        <v>1</v>
      </c>
      <c r="D1" s="343"/>
      <c r="E1" s="343"/>
      <c r="F1" s="343"/>
      <c r="G1" s="343"/>
      <c r="H1" s="343"/>
      <c r="I1" s="343"/>
      <c r="J1" s="343"/>
      <c r="K1" s="343"/>
      <c r="L1" s="343"/>
      <c r="M1" s="343"/>
      <c r="N1" s="343"/>
      <c r="O1" s="343"/>
      <c r="P1" s="343"/>
      <c r="Q1" s="343"/>
      <c r="R1" s="343"/>
      <c r="S1" s="343"/>
      <c r="T1" s="343"/>
      <c r="U1" s="343"/>
      <c r="V1" s="343"/>
      <c r="W1" s="343"/>
      <c r="X1" s="343"/>
      <c r="Y1" s="343"/>
      <c r="Z1" s="343"/>
      <c r="AA1" s="343"/>
      <c r="AB1" s="343"/>
      <c r="AC1" s="343"/>
      <c r="AD1" s="343"/>
      <c r="AE1" s="343"/>
      <c r="AF1" s="343"/>
      <c r="AG1" s="343"/>
      <c r="AH1" s="343"/>
      <c r="AI1" s="343"/>
      <c r="AJ1" s="343"/>
      <c r="AK1" s="344"/>
      <c r="AL1" s="29" t="s">
        <v>220</v>
      </c>
    </row>
    <row r="2" spans="1:46" s="1" customFormat="1" ht="23.25" customHeight="1" x14ac:dyDescent="0.25">
      <c r="A2" s="295"/>
      <c r="B2" s="295"/>
      <c r="C2" s="342" t="s">
        <v>2</v>
      </c>
      <c r="D2" s="343"/>
      <c r="E2" s="343"/>
      <c r="F2" s="343"/>
      <c r="G2" s="343"/>
      <c r="H2" s="343"/>
      <c r="I2" s="343"/>
      <c r="J2" s="343"/>
      <c r="K2" s="343"/>
      <c r="L2" s="343"/>
      <c r="M2" s="343"/>
      <c r="N2" s="343"/>
      <c r="O2" s="343"/>
      <c r="P2" s="343"/>
      <c r="Q2" s="343"/>
      <c r="R2" s="343"/>
      <c r="S2" s="343"/>
      <c r="T2" s="343"/>
      <c r="U2" s="343"/>
      <c r="V2" s="343"/>
      <c r="W2" s="343"/>
      <c r="X2" s="343"/>
      <c r="Y2" s="343"/>
      <c r="Z2" s="343"/>
      <c r="AA2" s="343"/>
      <c r="AB2" s="343"/>
      <c r="AC2" s="343"/>
      <c r="AD2" s="343"/>
      <c r="AE2" s="343"/>
      <c r="AF2" s="343"/>
      <c r="AG2" s="343"/>
      <c r="AH2" s="343"/>
      <c r="AI2" s="343"/>
      <c r="AJ2" s="343"/>
      <c r="AK2" s="344"/>
      <c r="AL2" s="29" t="s">
        <v>3</v>
      </c>
    </row>
    <row r="3" spans="1:46" s="1" customFormat="1" ht="23.25" customHeight="1" x14ac:dyDescent="0.25">
      <c r="A3" s="295"/>
      <c r="B3" s="295"/>
      <c r="C3" s="342" t="s">
        <v>4</v>
      </c>
      <c r="D3" s="343"/>
      <c r="E3" s="343"/>
      <c r="F3" s="343"/>
      <c r="G3" s="343"/>
      <c r="H3" s="343"/>
      <c r="I3" s="343"/>
      <c r="J3" s="343"/>
      <c r="K3" s="343"/>
      <c r="L3" s="343"/>
      <c r="M3" s="343"/>
      <c r="N3" s="343"/>
      <c r="O3" s="343"/>
      <c r="P3" s="343"/>
      <c r="Q3" s="343"/>
      <c r="R3" s="343"/>
      <c r="S3" s="343"/>
      <c r="T3" s="343"/>
      <c r="U3" s="343"/>
      <c r="V3" s="343"/>
      <c r="W3" s="343"/>
      <c r="X3" s="343"/>
      <c r="Y3" s="343"/>
      <c r="Z3" s="343"/>
      <c r="AA3" s="343"/>
      <c r="AB3" s="343"/>
      <c r="AC3" s="343"/>
      <c r="AD3" s="343"/>
      <c r="AE3" s="343"/>
      <c r="AF3" s="343"/>
      <c r="AG3" s="343"/>
      <c r="AH3" s="343"/>
      <c r="AI3" s="343"/>
      <c r="AJ3" s="343"/>
      <c r="AK3" s="344"/>
      <c r="AL3" s="29" t="s">
        <v>219</v>
      </c>
    </row>
    <row r="4" spans="1:46" s="1" customFormat="1" ht="23.25" customHeight="1" x14ac:dyDescent="0.25">
      <c r="A4" s="295"/>
      <c r="B4" s="295"/>
      <c r="C4" s="342" t="s">
        <v>158</v>
      </c>
      <c r="D4" s="343"/>
      <c r="E4" s="343"/>
      <c r="F4" s="343"/>
      <c r="G4" s="343"/>
      <c r="H4" s="343"/>
      <c r="I4" s="343"/>
      <c r="J4" s="343"/>
      <c r="K4" s="343"/>
      <c r="L4" s="343"/>
      <c r="M4" s="343"/>
      <c r="N4" s="343"/>
      <c r="O4" s="343"/>
      <c r="P4" s="343"/>
      <c r="Q4" s="343"/>
      <c r="R4" s="343"/>
      <c r="S4" s="343"/>
      <c r="T4" s="343"/>
      <c r="U4" s="343"/>
      <c r="V4" s="343"/>
      <c r="W4" s="343"/>
      <c r="X4" s="343"/>
      <c r="Y4" s="343"/>
      <c r="Z4" s="343"/>
      <c r="AA4" s="343"/>
      <c r="AB4" s="343"/>
      <c r="AC4" s="343"/>
      <c r="AD4" s="343"/>
      <c r="AE4" s="343"/>
      <c r="AF4" s="343"/>
      <c r="AG4" s="343"/>
      <c r="AH4" s="343"/>
      <c r="AI4" s="343"/>
      <c r="AJ4" s="343"/>
      <c r="AK4" s="344"/>
      <c r="AL4" s="29" t="s">
        <v>223</v>
      </c>
    </row>
    <row r="5" spans="1:46" s="1" customFormat="1" ht="26.25" customHeight="1" x14ac:dyDescent="0.25">
      <c r="A5" s="374" t="s">
        <v>5</v>
      </c>
      <c r="B5" s="374"/>
      <c r="C5" s="299" t="s">
        <v>292</v>
      </c>
      <c r="D5" s="300"/>
      <c r="E5" s="300"/>
      <c r="F5" s="300"/>
      <c r="G5" s="300"/>
      <c r="H5" s="300"/>
      <c r="I5" s="300"/>
      <c r="J5" s="300"/>
      <c r="K5" s="300"/>
      <c r="L5" s="300"/>
      <c r="M5" s="300"/>
      <c r="N5" s="300"/>
      <c r="O5" s="300"/>
      <c r="P5" s="300"/>
      <c r="Q5" s="300"/>
      <c r="R5" s="300"/>
      <c r="S5" s="300"/>
      <c r="T5" s="300"/>
      <c r="U5" s="300"/>
      <c r="V5" s="300"/>
      <c r="W5" s="300"/>
      <c r="X5" s="300"/>
      <c r="Y5" s="300"/>
      <c r="Z5" s="300"/>
      <c r="AA5" s="300"/>
      <c r="AB5" s="300"/>
      <c r="AC5" s="300"/>
      <c r="AD5" s="300"/>
      <c r="AE5" s="300"/>
      <c r="AF5" s="300"/>
      <c r="AG5" s="300"/>
      <c r="AH5" s="300"/>
      <c r="AI5" s="300"/>
      <c r="AJ5" s="300"/>
      <c r="AK5" s="300"/>
      <c r="AL5" s="335"/>
    </row>
    <row r="6" spans="1:46" ht="15" customHeight="1" x14ac:dyDescent="0.25">
      <c r="A6" s="370" t="s">
        <v>169</v>
      </c>
      <c r="B6" s="370"/>
      <c r="C6" s="370"/>
      <c r="D6" s="370"/>
      <c r="E6" s="370"/>
      <c r="F6" s="370"/>
      <c r="G6" s="370"/>
      <c r="H6" s="370"/>
      <c r="I6" s="370"/>
      <c r="J6" s="370"/>
      <c r="K6" s="370"/>
      <c r="L6" s="370"/>
      <c r="M6" s="370"/>
      <c r="N6" s="370"/>
      <c r="O6" s="370"/>
      <c r="P6" s="370"/>
      <c r="Q6" s="370"/>
      <c r="R6" s="370"/>
      <c r="S6" s="370"/>
      <c r="T6" s="370"/>
      <c r="U6" s="370"/>
      <c r="V6" s="370"/>
      <c r="W6" s="371"/>
      <c r="X6" s="375" t="s">
        <v>94</v>
      </c>
      <c r="Y6" s="331"/>
      <c r="Z6" s="331"/>
      <c r="AA6" s="331"/>
      <c r="AB6" s="331"/>
      <c r="AC6" s="331"/>
      <c r="AD6" s="117"/>
      <c r="AE6" s="377" t="s">
        <v>6</v>
      </c>
      <c r="AF6" s="377"/>
      <c r="AG6" s="377"/>
      <c r="AH6" s="377"/>
      <c r="AI6" s="377"/>
      <c r="AJ6" s="377"/>
      <c r="AK6" s="377"/>
      <c r="AL6" s="377"/>
    </row>
    <row r="7" spans="1:46" ht="15" customHeight="1" x14ac:dyDescent="0.25">
      <c r="A7" s="372"/>
      <c r="B7" s="372"/>
      <c r="C7" s="372"/>
      <c r="D7" s="372"/>
      <c r="E7" s="372"/>
      <c r="F7" s="372"/>
      <c r="G7" s="372"/>
      <c r="H7" s="372"/>
      <c r="I7" s="372"/>
      <c r="J7" s="372"/>
      <c r="K7" s="372"/>
      <c r="L7" s="372"/>
      <c r="M7" s="372"/>
      <c r="N7" s="372"/>
      <c r="O7" s="372"/>
      <c r="P7" s="372"/>
      <c r="Q7" s="372"/>
      <c r="R7" s="372"/>
      <c r="S7" s="372"/>
      <c r="T7" s="372"/>
      <c r="U7" s="372"/>
      <c r="V7" s="372"/>
      <c r="W7" s="373"/>
      <c r="X7" s="376"/>
      <c r="Y7" s="333"/>
      <c r="Z7" s="333"/>
      <c r="AA7" s="333"/>
      <c r="AB7" s="333"/>
      <c r="AC7" s="333"/>
      <c r="AD7" s="118"/>
      <c r="AE7" s="377"/>
      <c r="AF7" s="377"/>
      <c r="AG7" s="377"/>
      <c r="AH7" s="377"/>
      <c r="AI7" s="377"/>
      <c r="AJ7" s="377"/>
      <c r="AK7" s="377"/>
      <c r="AL7" s="377"/>
    </row>
    <row r="8" spans="1:46" s="26" customFormat="1" ht="94.15" customHeight="1" x14ac:dyDescent="0.25">
      <c r="A8" s="86" t="s">
        <v>98</v>
      </c>
      <c r="B8" s="86" t="s">
        <v>7</v>
      </c>
      <c r="C8" s="91" t="s">
        <v>193</v>
      </c>
      <c r="D8" s="87" t="s">
        <v>149</v>
      </c>
      <c r="E8" s="87" t="s">
        <v>10</v>
      </c>
      <c r="F8" s="86" t="s">
        <v>11</v>
      </c>
      <c r="G8" s="87" t="s">
        <v>147</v>
      </c>
      <c r="H8" s="87" t="s">
        <v>197</v>
      </c>
      <c r="I8" s="87" t="s">
        <v>148</v>
      </c>
      <c r="J8" s="106" t="s">
        <v>202</v>
      </c>
      <c r="K8" s="88" t="s">
        <v>191</v>
      </c>
      <c r="L8" s="88" t="s">
        <v>212</v>
      </c>
      <c r="M8" s="88" t="s">
        <v>12</v>
      </c>
      <c r="N8" s="147" t="s">
        <v>195</v>
      </c>
      <c r="O8" s="216" t="s">
        <v>387</v>
      </c>
      <c r="P8" s="98" t="s">
        <v>150</v>
      </c>
      <c r="Q8" s="98" t="s">
        <v>151</v>
      </c>
      <c r="R8" s="99" t="s">
        <v>16</v>
      </c>
      <c r="S8" s="91" t="s">
        <v>17</v>
      </c>
      <c r="T8" s="91" t="s">
        <v>164</v>
      </c>
      <c r="U8" s="86" t="s">
        <v>36</v>
      </c>
      <c r="V8" s="86" t="s">
        <v>103</v>
      </c>
      <c r="W8" s="86" t="s">
        <v>104</v>
      </c>
      <c r="X8" s="87" t="s">
        <v>22</v>
      </c>
      <c r="Y8" s="87" t="s">
        <v>153</v>
      </c>
      <c r="Z8" s="87" t="s">
        <v>207</v>
      </c>
      <c r="AA8" s="100" t="s">
        <v>23</v>
      </c>
      <c r="AB8" s="87" t="s">
        <v>24</v>
      </c>
      <c r="AC8" s="100" t="s">
        <v>373</v>
      </c>
      <c r="AD8" s="127" t="s">
        <v>357</v>
      </c>
      <c r="AE8" s="219" t="s">
        <v>19</v>
      </c>
      <c r="AF8" s="91" t="s">
        <v>152</v>
      </c>
      <c r="AG8" s="127" t="s">
        <v>358</v>
      </c>
      <c r="AH8" s="127" t="s">
        <v>359</v>
      </c>
      <c r="AI8" s="127" t="s">
        <v>360</v>
      </c>
      <c r="AJ8" s="127" t="s">
        <v>361</v>
      </c>
      <c r="AK8" s="86" t="s">
        <v>18</v>
      </c>
      <c r="AL8" s="138" t="s">
        <v>20</v>
      </c>
      <c r="AM8" s="203" t="s">
        <v>381</v>
      </c>
      <c r="AN8" s="203" t="s">
        <v>382</v>
      </c>
      <c r="AO8" s="203" t="s">
        <v>383</v>
      </c>
      <c r="AP8" s="203" t="s">
        <v>384</v>
      </c>
      <c r="AQ8" s="203" t="s">
        <v>385</v>
      </c>
    </row>
    <row r="9" spans="1:46" ht="101.25" customHeight="1" x14ac:dyDescent="0.25">
      <c r="A9" s="85" t="s">
        <v>228</v>
      </c>
      <c r="B9" s="346" t="s">
        <v>236</v>
      </c>
      <c r="C9" s="92" t="s">
        <v>330</v>
      </c>
      <c r="D9" s="364" t="s">
        <v>237</v>
      </c>
      <c r="E9" s="83" t="s">
        <v>279</v>
      </c>
      <c r="F9" s="84">
        <v>2024130010032</v>
      </c>
      <c r="G9" s="346" t="s">
        <v>308</v>
      </c>
      <c r="H9" s="346" t="s">
        <v>309</v>
      </c>
      <c r="I9" s="346" t="s">
        <v>314</v>
      </c>
      <c r="J9" s="362">
        <v>0.3</v>
      </c>
      <c r="K9" s="131" t="s">
        <v>320</v>
      </c>
      <c r="L9" s="95"/>
      <c r="M9" s="92" t="s">
        <v>298</v>
      </c>
      <c r="N9" s="148">
        <v>1</v>
      </c>
      <c r="O9" s="418">
        <v>26316000</v>
      </c>
      <c r="P9" s="92"/>
      <c r="Q9" s="92"/>
      <c r="R9" s="92"/>
      <c r="S9" s="361" t="s">
        <v>307</v>
      </c>
      <c r="T9" s="361" t="s">
        <v>305</v>
      </c>
      <c r="U9" s="92" t="s">
        <v>292</v>
      </c>
      <c r="V9" s="346" t="s">
        <v>327</v>
      </c>
      <c r="W9" s="346" t="s">
        <v>328</v>
      </c>
      <c r="X9" s="92" t="s">
        <v>301</v>
      </c>
      <c r="Y9" s="93" t="s">
        <v>286</v>
      </c>
      <c r="Z9" s="96"/>
      <c r="AA9" s="139"/>
      <c r="AB9" s="92" t="s">
        <v>54</v>
      </c>
      <c r="AC9" s="92"/>
      <c r="AD9" s="89"/>
      <c r="AE9" s="220">
        <v>150000000</v>
      </c>
      <c r="AF9" s="135"/>
      <c r="AG9" s="128"/>
      <c r="AH9" s="128"/>
      <c r="AI9" s="128"/>
      <c r="AJ9" s="128"/>
      <c r="AK9" s="349" t="s">
        <v>370</v>
      </c>
      <c r="AL9" s="346" t="s">
        <v>371</v>
      </c>
      <c r="AT9" t="s">
        <v>213</v>
      </c>
    </row>
    <row r="10" spans="1:46" ht="114.75" customHeight="1" x14ac:dyDescent="0.25">
      <c r="A10" s="85"/>
      <c r="B10" s="352"/>
      <c r="C10" s="92" t="s">
        <v>330</v>
      </c>
      <c r="D10" s="365"/>
      <c r="E10" s="83" t="s">
        <v>279</v>
      </c>
      <c r="F10" s="84">
        <v>2024130010032</v>
      </c>
      <c r="G10" s="352"/>
      <c r="H10" s="352"/>
      <c r="I10" s="352"/>
      <c r="J10" s="347"/>
      <c r="K10" s="131" t="s">
        <v>321</v>
      </c>
      <c r="L10" s="95"/>
      <c r="M10" s="92" t="s">
        <v>286</v>
      </c>
      <c r="N10" s="149">
        <v>1</v>
      </c>
      <c r="O10" s="225"/>
      <c r="P10" s="92"/>
      <c r="Q10" s="92"/>
      <c r="R10" s="92"/>
      <c r="S10" s="361"/>
      <c r="T10" s="361"/>
      <c r="U10" s="92" t="s">
        <v>292</v>
      </c>
      <c r="V10" s="347"/>
      <c r="W10" s="347"/>
      <c r="X10" s="92" t="s">
        <v>362</v>
      </c>
      <c r="Y10" s="93" t="s">
        <v>286</v>
      </c>
      <c r="Z10" s="96"/>
      <c r="AA10" s="139"/>
      <c r="AB10" s="92" t="s">
        <v>54</v>
      </c>
      <c r="AC10" s="92"/>
      <c r="AD10" s="89"/>
      <c r="AE10" s="220">
        <v>40000000</v>
      </c>
      <c r="AF10" s="135"/>
      <c r="AG10" s="129"/>
      <c r="AH10" s="129"/>
      <c r="AI10" s="129"/>
      <c r="AJ10" s="129"/>
      <c r="AK10" s="350"/>
      <c r="AL10" s="352"/>
      <c r="AM10" s="204">
        <v>87778071341.449982</v>
      </c>
      <c r="AN10" s="204">
        <v>66055522651.799995</v>
      </c>
      <c r="AO10" s="204">
        <v>66055522651.799995</v>
      </c>
      <c r="AP10" s="206">
        <f>AN10/AM10</f>
        <v>0.7525287539623543</v>
      </c>
      <c r="AQ10" s="206">
        <f>AO10/AM10</f>
        <v>0.7525287539623543</v>
      </c>
    </row>
    <row r="11" spans="1:46" ht="116.25" customHeight="1" x14ac:dyDescent="0.25">
      <c r="A11" s="85"/>
      <c r="B11" s="352"/>
      <c r="C11" s="92" t="s">
        <v>330</v>
      </c>
      <c r="D11" s="366"/>
      <c r="E11" s="83" t="s">
        <v>279</v>
      </c>
      <c r="F11" s="84">
        <v>2024130010032</v>
      </c>
      <c r="G11" s="352"/>
      <c r="H11" s="352"/>
      <c r="I11" s="352"/>
      <c r="J11" s="347"/>
      <c r="K11" s="131" t="s">
        <v>396</v>
      </c>
      <c r="L11" s="95"/>
      <c r="M11" s="92" t="s">
        <v>286</v>
      </c>
      <c r="N11" s="149">
        <v>1</v>
      </c>
      <c r="O11" s="225" t="s">
        <v>395</v>
      </c>
      <c r="P11" s="92"/>
      <c r="Q11" s="92"/>
      <c r="R11" s="92"/>
      <c r="S11" s="361"/>
      <c r="T11" s="361"/>
      <c r="U11" s="92" t="s">
        <v>292</v>
      </c>
      <c r="V11" s="347"/>
      <c r="W11" s="347"/>
      <c r="X11" s="92" t="s">
        <v>301</v>
      </c>
      <c r="Y11" s="93" t="s">
        <v>286</v>
      </c>
      <c r="Z11" s="96"/>
      <c r="AA11" s="139"/>
      <c r="AB11" s="92" t="s">
        <v>54</v>
      </c>
      <c r="AC11" s="92"/>
      <c r="AD11" s="89"/>
      <c r="AE11" s="220">
        <v>3200133679</v>
      </c>
      <c r="AF11" s="135"/>
      <c r="AG11" s="129"/>
      <c r="AH11" s="129"/>
      <c r="AI11" s="129"/>
      <c r="AJ11" s="129"/>
      <c r="AK11" s="350"/>
      <c r="AL11" s="352"/>
    </row>
    <row r="12" spans="1:46" ht="109.5" customHeight="1" x14ac:dyDescent="0.25">
      <c r="A12" s="85" t="s">
        <v>229</v>
      </c>
      <c r="B12" s="352"/>
      <c r="C12" s="92" t="s">
        <v>330</v>
      </c>
      <c r="D12" s="90" t="s">
        <v>238</v>
      </c>
      <c r="E12" s="83" t="s">
        <v>279</v>
      </c>
      <c r="F12" s="84">
        <v>2024130010032</v>
      </c>
      <c r="G12" s="352"/>
      <c r="H12" s="353"/>
      <c r="I12" s="353"/>
      <c r="J12" s="348"/>
      <c r="K12" s="131" t="s">
        <v>397</v>
      </c>
      <c r="L12" s="95"/>
      <c r="M12" s="92" t="s">
        <v>286</v>
      </c>
      <c r="N12" s="149">
        <v>1</v>
      </c>
      <c r="O12" s="225" t="s">
        <v>395</v>
      </c>
      <c r="P12" s="92"/>
      <c r="Q12" s="92"/>
      <c r="R12" s="92"/>
      <c r="S12" s="361"/>
      <c r="T12" s="361"/>
      <c r="U12" s="92" t="s">
        <v>292</v>
      </c>
      <c r="V12" s="347"/>
      <c r="W12" s="347"/>
      <c r="X12" s="92" t="s">
        <v>362</v>
      </c>
      <c r="Y12" s="93" t="s">
        <v>286</v>
      </c>
      <c r="Z12" s="96"/>
      <c r="AA12" s="139"/>
      <c r="AB12" s="92" t="s">
        <v>54</v>
      </c>
      <c r="AC12" s="92"/>
      <c r="AD12" s="89"/>
      <c r="AE12" s="220">
        <v>2000000000</v>
      </c>
      <c r="AF12" s="135"/>
      <c r="AG12" s="129"/>
      <c r="AH12" s="129"/>
      <c r="AI12" s="129"/>
      <c r="AJ12" s="129"/>
      <c r="AK12" s="350"/>
      <c r="AL12" s="352"/>
      <c r="AT12" t="s">
        <v>209</v>
      </c>
    </row>
    <row r="13" spans="1:46" ht="105" customHeight="1" x14ac:dyDescent="0.25">
      <c r="A13" s="85"/>
      <c r="B13" s="352"/>
      <c r="C13" s="92" t="s">
        <v>330</v>
      </c>
      <c r="D13" s="364" t="s">
        <v>239</v>
      </c>
      <c r="E13" s="83" t="s">
        <v>279</v>
      </c>
      <c r="F13" s="84">
        <v>2024130010032</v>
      </c>
      <c r="G13" s="352"/>
      <c r="H13" s="361" t="s">
        <v>311</v>
      </c>
      <c r="I13" s="361" t="s">
        <v>316</v>
      </c>
      <c r="J13" s="362">
        <v>0.2</v>
      </c>
      <c r="K13" s="131" t="s">
        <v>322</v>
      </c>
      <c r="L13" s="95"/>
      <c r="M13" s="92" t="s">
        <v>286</v>
      </c>
      <c r="N13" s="149">
        <f t="shared" ref="N13:N24" si="0">+N12</f>
        <v>1</v>
      </c>
      <c r="O13" s="418">
        <v>1852238</v>
      </c>
      <c r="P13" s="92"/>
      <c r="Q13" s="92"/>
      <c r="R13" s="92"/>
      <c r="S13" s="361"/>
      <c r="T13" s="361"/>
      <c r="U13" s="92" t="s">
        <v>292</v>
      </c>
      <c r="V13" s="347"/>
      <c r="W13" s="347"/>
      <c r="X13" s="92" t="s">
        <v>301</v>
      </c>
      <c r="Y13" s="93" t="s">
        <v>286</v>
      </c>
      <c r="Z13" s="97"/>
      <c r="AA13" s="139"/>
      <c r="AB13" s="92" t="s">
        <v>54</v>
      </c>
      <c r="AC13" s="92"/>
      <c r="AD13" s="89"/>
      <c r="AE13" s="221">
        <v>48000000</v>
      </c>
      <c r="AF13" s="136"/>
      <c r="AG13" s="130"/>
      <c r="AH13" s="130"/>
      <c r="AI13" s="130"/>
      <c r="AJ13" s="130"/>
      <c r="AK13" s="350"/>
      <c r="AL13" s="352"/>
    </row>
    <row r="14" spans="1:46" ht="118.5" customHeight="1" x14ac:dyDescent="0.25">
      <c r="A14" s="85"/>
      <c r="B14" s="352"/>
      <c r="C14" s="92" t="s">
        <v>330</v>
      </c>
      <c r="D14" s="365"/>
      <c r="E14" s="83" t="s">
        <v>279</v>
      </c>
      <c r="F14" s="84">
        <v>2024130010032</v>
      </c>
      <c r="G14" s="352"/>
      <c r="H14" s="361"/>
      <c r="I14" s="361"/>
      <c r="J14" s="347"/>
      <c r="K14" s="131" t="s">
        <v>323</v>
      </c>
      <c r="L14" s="95"/>
      <c r="M14" s="92" t="s">
        <v>286</v>
      </c>
      <c r="N14" s="149">
        <v>7</v>
      </c>
      <c r="O14" s="225"/>
      <c r="P14" s="92"/>
      <c r="Q14" s="92"/>
      <c r="R14" s="92"/>
      <c r="S14" s="361"/>
      <c r="T14" s="361"/>
      <c r="U14" s="92" t="s">
        <v>292</v>
      </c>
      <c r="V14" s="347"/>
      <c r="W14" s="347"/>
      <c r="X14" s="92" t="s">
        <v>362</v>
      </c>
      <c r="Y14" s="93" t="s">
        <v>286</v>
      </c>
      <c r="Z14" s="96"/>
      <c r="AA14" s="139"/>
      <c r="AB14" s="92" t="s">
        <v>54</v>
      </c>
      <c r="AC14" s="92"/>
      <c r="AD14" s="89"/>
      <c r="AE14" s="220">
        <v>20000000</v>
      </c>
      <c r="AF14" s="135"/>
      <c r="AG14" s="129"/>
      <c r="AH14" s="129"/>
      <c r="AI14" s="129"/>
      <c r="AJ14" s="129"/>
      <c r="AK14" s="350"/>
      <c r="AL14" s="352"/>
    </row>
    <row r="15" spans="1:46" ht="96.6" customHeight="1" x14ac:dyDescent="0.25">
      <c r="A15" s="346" t="s">
        <v>230</v>
      </c>
      <c r="B15" s="352"/>
      <c r="C15" s="363" t="s">
        <v>330</v>
      </c>
      <c r="D15" s="364" t="s">
        <v>240</v>
      </c>
      <c r="E15" s="367" t="s">
        <v>279</v>
      </c>
      <c r="F15" s="400">
        <v>2024130010032</v>
      </c>
      <c r="G15" s="352"/>
      <c r="H15" s="346" t="s">
        <v>329</v>
      </c>
      <c r="I15" s="403" t="s">
        <v>315</v>
      </c>
      <c r="J15" s="362">
        <v>0.1</v>
      </c>
      <c r="K15" s="131" t="s">
        <v>324</v>
      </c>
      <c r="L15" s="95"/>
      <c r="M15" s="92" t="s">
        <v>298</v>
      </c>
      <c r="N15" s="149">
        <v>1</v>
      </c>
      <c r="O15" s="418">
        <v>4172100000</v>
      </c>
      <c r="P15" s="92"/>
      <c r="Q15" s="92"/>
      <c r="R15" s="92"/>
      <c r="S15" s="361"/>
      <c r="T15" s="361"/>
      <c r="U15" s="92" t="s">
        <v>292</v>
      </c>
      <c r="V15" s="347"/>
      <c r="W15" s="347"/>
      <c r="X15" s="92" t="s">
        <v>301</v>
      </c>
      <c r="Y15" s="93" t="s">
        <v>298</v>
      </c>
      <c r="Z15" s="96"/>
      <c r="AA15" s="139"/>
      <c r="AB15" s="92" t="s">
        <v>54</v>
      </c>
      <c r="AC15" s="92"/>
      <c r="AD15" s="89"/>
      <c r="AE15" s="220">
        <v>5630000000</v>
      </c>
      <c r="AF15" s="135"/>
      <c r="AG15" s="129"/>
      <c r="AH15" s="129"/>
      <c r="AI15" s="129"/>
      <c r="AJ15" s="129"/>
      <c r="AK15" s="350"/>
      <c r="AL15" s="352"/>
      <c r="AT15" t="s">
        <v>210</v>
      </c>
    </row>
    <row r="16" spans="1:46" ht="96.6" customHeight="1" x14ac:dyDescent="0.25">
      <c r="A16" s="352"/>
      <c r="B16" s="352"/>
      <c r="C16" s="347"/>
      <c r="D16" s="365"/>
      <c r="E16" s="368"/>
      <c r="F16" s="401"/>
      <c r="G16" s="352"/>
      <c r="H16" s="352"/>
      <c r="I16" s="404"/>
      <c r="J16" s="407"/>
      <c r="K16" s="131" t="s">
        <v>326</v>
      </c>
      <c r="L16" s="95"/>
      <c r="M16" s="92"/>
      <c r="N16" s="149">
        <v>1</v>
      </c>
      <c r="O16" s="225"/>
      <c r="P16" s="92"/>
      <c r="Q16" s="92"/>
      <c r="R16" s="92"/>
      <c r="S16" s="361"/>
      <c r="T16" s="361"/>
      <c r="U16" s="92"/>
      <c r="V16" s="347"/>
      <c r="W16" s="347"/>
      <c r="X16" s="92"/>
      <c r="Y16" s="93"/>
      <c r="Z16" s="96"/>
      <c r="AA16" s="139"/>
      <c r="AB16" s="92"/>
      <c r="AC16" s="92"/>
      <c r="AD16" s="89"/>
      <c r="AE16" s="220">
        <v>450000000</v>
      </c>
      <c r="AF16" s="135"/>
      <c r="AG16" s="129"/>
      <c r="AH16" s="129"/>
      <c r="AI16" s="129"/>
      <c r="AJ16" s="129"/>
      <c r="AK16" s="350"/>
      <c r="AL16" s="352"/>
    </row>
    <row r="17" spans="1:46" ht="96.6" customHeight="1" x14ac:dyDescent="0.25">
      <c r="A17" s="352"/>
      <c r="B17" s="352"/>
      <c r="C17" s="347"/>
      <c r="D17" s="365"/>
      <c r="E17" s="368"/>
      <c r="F17" s="401"/>
      <c r="G17" s="352"/>
      <c r="H17" s="352"/>
      <c r="I17" s="404"/>
      <c r="J17" s="407"/>
      <c r="K17" s="131" t="s">
        <v>363</v>
      </c>
      <c r="L17" s="95"/>
      <c r="M17" s="92"/>
      <c r="N17" s="149">
        <v>1</v>
      </c>
      <c r="O17" s="225" t="s">
        <v>395</v>
      </c>
      <c r="P17" s="92"/>
      <c r="Q17" s="92"/>
      <c r="R17" s="92"/>
      <c r="S17" s="361"/>
      <c r="T17" s="361"/>
      <c r="U17" s="92"/>
      <c r="V17" s="347"/>
      <c r="W17" s="347"/>
      <c r="X17" s="92"/>
      <c r="Y17" s="93"/>
      <c r="Z17" s="96"/>
      <c r="AA17" s="139"/>
      <c r="AB17" s="92"/>
      <c r="AC17" s="92"/>
      <c r="AD17" s="89"/>
      <c r="AE17" s="220">
        <v>80000000</v>
      </c>
      <c r="AF17" s="135"/>
      <c r="AG17" s="129"/>
      <c r="AH17" s="129"/>
      <c r="AI17" s="129"/>
      <c r="AJ17" s="129"/>
      <c r="AK17" s="350"/>
      <c r="AL17" s="352"/>
    </row>
    <row r="18" spans="1:46" ht="96.6" customHeight="1" x14ac:dyDescent="0.25">
      <c r="A18" s="352"/>
      <c r="B18" s="352"/>
      <c r="C18" s="347"/>
      <c r="D18" s="365"/>
      <c r="E18" s="368"/>
      <c r="F18" s="401"/>
      <c r="G18" s="352"/>
      <c r="H18" s="352"/>
      <c r="I18" s="404"/>
      <c r="J18" s="407"/>
      <c r="K18" s="131" t="s">
        <v>398</v>
      </c>
      <c r="L18" s="95"/>
      <c r="M18" s="92"/>
      <c r="N18" s="149">
        <v>1</v>
      </c>
      <c r="O18" s="225" t="s">
        <v>395</v>
      </c>
      <c r="P18" s="92"/>
      <c r="Q18" s="92"/>
      <c r="R18" s="92"/>
      <c r="S18" s="361"/>
      <c r="T18" s="361"/>
      <c r="U18" s="92"/>
      <c r="V18" s="347"/>
      <c r="W18" s="347"/>
      <c r="X18" s="92"/>
      <c r="Y18" s="93"/>
      <c r="Z18" s="96"/>
      <c r="AA18" s="139"/>
      <c r="AB18" s="92"/>
      <c r="AC18" s="92"/>
      <c r="AD18" s="89"/>
      <c r="AE18" s="220">
        <v>400000000</v>
      </c>
      <c r="AF18" s="135"/>
      <c r="AG18" s="129"/>
      <c r="AH18" s="129"/>
      <c r="AI18" s="129"/>
      <c r="AJ18" s="129"/>
      <c r="AK18" s="350"/>
      <c r="AL18" s="352"/>
    </row>
    <row r="19" spans="1:46" ht="88.5" customHeight="1" x14ac:dyDescent="0.25">
      <c r="A19" s="353"/>
      <c r="B19" s="352"/>
      <c r="C19" s="348"/>
      <c r="D19" s="366"/>
      <c r="E19" s="369"/>
      <c r="F19" s="402"/>
      <c r="G19" s="352"/>
      <c r="H19" s="353"/>
      <c r="I19" s="405"/>
      <c r="J19" s="348"/>
      <c r="K19" s="131" t="s">
        <v>399</v>
      </c>
      <c r="L19" s="95"/>
      <c r="M19" s="92" t="s">
        <v>286</v>
      </c>
      <c r="N19" s="149">
        <v>1</v>
      </c>
      <c r="O19" s="225" t="s">
        <v>395</v>
      </c>
      <c r="P19" s="92"/>
      <c r="Q19" s="92"/>
      <c r="R19" s="92"/>
      <c r="S19" s="361"/>
      <c r="T19" s="361"/>
      <c r="U19" s="92"/>
      <c r="V19" s="347"/>
      <c r="W19" s="347"/>
      <c r="X19" s="92" t="s">
        <v>362</v>
      </c>
      <c r="Y19" s="93" t="s">
        <v>286</v>
      </c>
      <c r="Z19" s="97"/>
      <c r="AA19" s="139"/>
      <c r="AB19" s="92" t="s">
        <v>54</v>
      </c>
      <c r="AC19" s="92"/>
      <c r="AD19" s="89"/>
      <c r="AE19" s="221">
        <v>5000000000</v>
      </c>
      <c r="AF19" s="136"/>
      <c r="AG19" s="129"/>
      <c r="AH19" s="129"/>
      <c r="AI19" s="129"/>
      <c r="AJ19" s="129"/>
      <c r="AK19" s="350"/>
      <c r="AL19" s="352"/>
    </row>
    <row r="20" spans="1:46" ht="144" customHeight="1" x14ac:dyDescent="0.25">
      <c r="A20" s="85"/>
      <c r="B20" s="352"/>
      <c r="C20" s="92" t="s">
        <v>330</v>
      </c>
      <c r="D20" s="364" t="s">
        <v>241</v>
      </c>
      <c r="E20" s="83" t="s">
        <v>279</v>
      </c>
      <c r="F20" s="84">
        <v>2024130010032</v>
      </c>
      <c r="G20" s="352"/>
      <c r="H20" s="346" t="s">
        <v>310</v>
      </c>
      <c r="I20" s="361" t="s">
        <v>317</v>
      </c>
      <c r="J20" s="362">
        <v>0.2</v>
      </c>
      <c r="K20" s="131" t="s">
        <v>325</v>
      </c>
      <c r="L20" s="95"/>
      <c r="M20" s="92" t="s">
        <v>286</v>
      </c>
      <c r="N20" s="149">
        <v>1</v>
      </c>
      <c r="O20" s="418">
        <v>24311380</v>
      </c>
      <c r="P20" s="92"/>
      <c r="Q20" s="92"/>
      <c r="R20" s="92"/>
      <c r="S20" s="361"/>
      <c r="T20" s="361"/>
      <c r="U20" s="92" t="s">
        <v>292</v>
      </c>
      <c r="V20" s="347"/>
      <c r="W20" s="347"/>
      <c r="X20" s="92" t="s">
        <v>301</v>
      </c>
      <c r="Y20" s="93" t="s">
        <v>286</v>
      </c>
      <c r="Z20" s="96"/>
      <c r="AA20" s="139"/>
      <c r="AB20" s="92" t="s">
        <v>54</v>
      </c>
      <c r="AC20" s="92"/>
      <c r="AD20" s="89"/>
      <c r="AE20" s="220">
        <v>70000000</v>
      </c>
      <c r="AF20" s="135"/>
      <c r="AG20" s="129"/>
      <c r="AH20" s="129"/>
      <c r="AI20" s="129"/>
      <c r="AJ20" s="129"/>
      <c r="AK20" s="350"/>
      <c r="AL20" s="352"/>
    </row>
    <row r="21" spans="1:46" ht="133.5" customHeight="1" x14ac:dyDescent="0.25">
      <c r="A21" s="85"/>
      <c r="B21" s="352"/>
      <c r="C21" s="92" t="s">
        <v>330</v>
      </c>
      <c r="D21" s="365"/>
      <c r="E21" s="83" t="s">
        <v>279</v>
      </c>
      <c r="F21" s="84">
        <v>2024130010032</v>
      </c>
      <c r="G21" s="352"/>
      <c r="H21" s="352"/>
      <c r="I21" s="361"/>
      <c r="J21" s="347"/>
      <c r="K21" s="131" t="s">
        <v>400</v>
      </c>
      <c r="L21" s="95"/>
      <c r="M21" s="92" t="s">
        <v>298</v>
      </c>
      <c r="N21" s="149">
        <v>1</v>
      </c>
      <c r="O21" s="225" t="s">
        <v>395</v>
      </c>
      <c r="P21" s="92"/>
      <c r="Q21" s="92"/>
      <c r="R21" s="92"/>
      <c r="S21" s="361"/>
      <c r="T21" s="361"/>
      <c r="U21" s="92" t="s">
        <v>292</v>
      </c>
      <c r="V21" s="347"/>
      <c r="W21" s="347"/>
      <c r="X21" s="92" t="s">
        <v>301</v>
      </c>
      <c r="Y21" s="93" t="s">
        <v>298</v>
      </c>
      <c r="Z21" s="97"/>
      <c r="AA21" s="139"/>
      <c r="AB21" s="92" t="s">
        <v>54</v>
      </c>
      <c r="AC21" s="92"/>
      <c r="AD21" s="89"/>
      <c r="AE21" s="221">
        <v>1000000000</v>
      </c>
      <c r="AF21" s="136"/>
      <c r="AG21" s="130"/>
      <c r="AH21" s="130"/>
      <c r="AI21" s="130"/>
      <c r="AJ21" s="130"/>
      <c r="AK21" s="350"/>
      <c r="AL21" s="352"/>
    </row>
    <row r="22" spans="1:46" ht="129.75" customHeight="1" x14ac:dyDescent="0.25">
      <c r="A22" s="85"/>
      <c r="B22" s="352"/>
      <c r="C22" s="92" t="s">
        <v>330</v>
      </c>
      <c r="D22" s="365"/>
      <c r="E22" s="83" t="s">
        <v>279</v>
      </c>
      <c r="F22" s="84">
        <v>2024130010032</v>
      </c>
      <c r="G22" s="352"/>
      <c r="H22" s="352"/>
      <c r="I22" s="361"/>
      <c r="J22" s="347"/>
      <c r="K22" s="131" t="s">
        <v>401</v>
      </c>
      <c r="L22" s="95"/>
      <c r="M22" s="92" t="s">
        <v>286</v>
      </c>
      <c r="N22" s="149">
        <v>1</v>
      </c>
      <c r="O22" s="418">
        <v>509897338</v>
      </c>
      <c r="P22" s="92"/>
      <c r="Q22" s="92"/>
      <c r="R22" s="92"/>
      <c r="S22" s="361"/>
      <c r="T22" s="361"/>
      <c r="U22" s="92" t="s">
        <v>292</v>
      </c>
      <c r="V22" s="347"/>
      <c r="W22" s="347"/>
      <c r="X22" s="92" t="s">
        <v>362</v>
      </c>
      <c r="Y22" s="93" t="s">
        <v>286</v>
      </c>
      <c r="Z22" s="97"/>
      <c r="AA22" s="139"/>
      <c r="AB22" s="92" t="s">
        <v>54</v>
      </c>
      <c r="AC22" s="92"/>
      <c r="AD22" s="89"/>
      <c r="AE22" s="221">
        <v>800000000</v>
      </c>
      <c r="AF22" s="136"/>
      <c r="AG22" s="130"/>
      <c r="AH22" s="130"/>
      <c r="AI22" s="130"/>
      <c r="AJ22" s="130"/>
      <c r="AK22" s="350"/>
      <c r="AL22" s="352"/>
    </row>
    <row r="23" spans="1:46" ht="110.45" customHeight="1" x14ac:dyDescent="0.25">
      <c r="A23" s="85" t="s">
        <v>231</v>
      </c>
      <c r="B23" s="352"/>
      <c r="C23" s="92" t="s">
        <v>330</v>
      </c>
      <c r="D23" s="366"/>
      <c r="E23" s="83" t="s">
        <v>279</v>
      </c>
      <c r="F23" s="84">
        <v>2024130010032</v>
      </c>
      <c r="G23" s="352"/>
      <c r="H23" s="353"/>
      <c r="I23" s="361"/>
      <c r="J23" s="348"/>
      <c r="K23" s="131" t="s">
        <v>402</v>
      </c>
      <c r="L23" s="95"/>
      <c r="M23" s="92" t="s">
        <v>286</v>
      </c>
      <c r="N23" s="149">
        <v>1</v>
      </c>
      <c r="O23" s="225" t="s">
        <v>395</v>
      </c>
      <c r="P23" s="92"/>
      <c r="Q23" s="92"/>
      <c r="R23" s="92"/>
      <c r="S23" s="361"/>
      <c r="T23" s="361"/>
      <c r="U23" s="92" t="s">
        <v>292</v>
      </c>
      <c r="V23" s="347"/>
      <c r="W23" s="347"/>
      <c r="X23" s="92" t="s">
        <v>301</v>
      </c>
      <c r="Y23" s="93" t="s">
        <v>286</v>
      </c>
      <c r="Z23" s="97"/>
      <c r="AA23" s="139"/>
      <c r="AB23" s="92" t="s">
        <v>54</v>
      </c>
      <c r="AC23" s="92"/>
      <c r="AD23" s="89"/>
      <c r="AE23" s="221">
        <v>600000000</v>
      </c>
      <c r="AF23" s="136"/>
      <c r="AG23" s="130"/>
      <c r="AH23" s="130"/>
      <c r="AI23" s="130"/>
      <c r="AJ23" s="130"/>
      <c r="AK23" s="350"/>
      <c r="AL23" s="352"/>
      <c r="AT23" t="s">
        <v>211</v>
      </c>
    </row>
    <row r="24" spans="1:46" ht="137.25" customHeight="1" x14ac:dyDescent="0.25">
      <c r="A24" s="85"/>
      <c r="B24" s="352"/>
      <c r="C24" s="92" t="s">
        <v>330</v>
      </c>
      <c r="D24" s="364" t="s">
        <v>372</v>
      </c>
      <c r="E24" s="83" t="s">
        <v>279</v>
      </c>
      <c r="F24" s="84">
        <v>2024130010032</v>
      </c>
      <c r="G24" s="352"/>
      <c r="H24" s="346" t="s">
        <v>312</v>
      </c>
      <c r="I24" s="346" t="s">
        <v>318</v>
      </c>
      <c r="J24" s="362">
        <v>0.1</v>
      </c>
      <c r="K24" s="227" t="s">
        <v>403</v>
      </c>
      <c r="L24" s="227"/>
      <c r="M24" s="92" t="s">
        <v>298</v>
      </c>
      <c r="N24" s="149">
        <v>1</v>
      </c>
      <c r="O24" s="225" t="s">
        <v>395</v>
      </c>
      <c r="P24" s="92"/>
      <c r="Q24" s="92"/>
      <c r="R24" s="92"/>
      <c r="S24" s="361"/>
      <c r="T24" s="361"/>
      <c r="U24" s="92" t="s">
        <v>292</v>
      </c>
      <c r="V24" s="347"/>
      <c r="W24" s="347"/>
      <c r="X24" s="92" t="s">
        <v>301</v>
      </c>
      <c r="Y24" s="93" t="s">
        <v>298</v>
      </c>
      <c r="Z24" s="97"/>
      <c r="AA24" s="139"/>
      <c r="AB24" s="92" t="s">
        <v>54</v>
      </c>
      <c r="AC24" s="92"/>
      <c r="AD24" s="89"/>
      <c r="AE24" s="221">
        <v>150000000</v>
      </c>
      <c r="AF24" s="136"/>
      <c r="AG24" s="130"/>
      <c r="AH24" s="130"/>
      <c r="AI24" s="130"/>
      <c r="AJ24" s="130"/>
      <c r="AK24" s="350"/>
      <c r="AL24" s="352"/>
    </row>
    <row r="25" spans="1:46" ht="154.5" customHeight="1" x14ac:dyDescent="0.25">
      <c r="A25" s="85"/>
      <c r="B25" s="352"/>
      <c r="C25" s="92" t="s">
        <v>330</v>
      </c>
      <c r="D25" s="365"/>
      <c r="E25" s="83" t="s">
        <v>279</v>
      </c>
      <c r="F25" s="84">
        <v>2024130010032</v>
      </c>
      <c r="G25" s="352"/>
      <c r="H25" s="352"/>
      <c r="I25" s="352"/>
      <c r="J25" s="347"/>
      <c r="K25" s="90" t="s">
        <v>404</v>
      </c>
      <c r="L25" s="90"/>
      <c r="M25" s="92" t="s">
        <v>298</v>
      </c>
      <c r="N25" s="149">
        <v>1</v>
      </c>
      <c r="O25" s="225"/>
      <c r="P25" s="92"/>
      <c r="Q25" s="92"/>
      <c r="R25" s="92"/>
      <c r="S25" s="361"/>
      <c r="T25" s="361"/>
      <c r="U25" s="92" t="s">
        <v>292</v>
      </c>
      <c r="V25" s="347"/>
      <c r="W25" s="347"/>
      <c r="X25" s="92" t="s">
        <v>301</v>
      </c>
      <c r="Y25" s="93" t="s">
        <v>298</v>
      </c>
      <c r="Z25" s="97"/>
      <c r="AA25" s="139"/>
      <c r="AB25" s="92" t="s">
        <v>54</v>
      </c>
      <c r="AC25" s="92"/>
      <c r="AD25" s="89"/>
      <c r="AE25" s="221">
        <v>250000000</v>
      </c>
      <c r="AF25" s="136"/>
      <c r="AG25" s="130"/>
      <c r="AH25" s="130"/>
      <c r="AI25" s="130"/>
      <c r="AJ25" s="130"/>
      <c r="AK25" s="350"/>
      <c r="AL25" s="352"/>
    </row>
    <row r="26" spans="1:46" ht="141.75" customHeight="1" x14ac:dyDescent="0.25">
      <c r="A26" s="85"/>
      <c r="B26" s="352"/>
      <c r="C26" s="92" t="s">
        <v>330</v>
      </c>
      <c r="D26" s="365"/>
      <c r="E26" s="83" t="s">
        <v>279</v>
      </c>
      <c r="F26" s="84">
        <v>2024130010032</v>
      </c>
      <c r="G26" s="352"/>
      <c r="H26" s="352"/>
      <c r="I26" s="352"/>
      <c r="J26" s="347"/>
      <c r="K26" s="131" t="s">
        <v>405</v>
      </c>
      <c r="L26" s="95"/>
      <c r="M26" s="92" t="s">
        <v>286</v>
      </c>
      <c r="N26" s="149">
        <v>1</v>
      </c>
      <c r="O26" s="225"/>
      <c r="P26" s="92"/>
      <c r="Q26" s="92"/>
      <c r="R26" s="92"/>
      <c r="S26" s="361"/>
      <c r="T26" s="361"/>
      <c r="U26" s="92" t="s">
        <v>292</v>
      </c>
      <c r="V26" s="347"/>
      <c r="W26" s="347"/>
      <c r="X26" s="92" t="s">
        <v>301</v>
      </c>
      <c r="Y26" s="93" t="s">
        <v>286</v>
      </c>
      <c r="Z26" s="96"/>
      <c r="AA26" s="139"/>
      <c r="AB26" s="92" t="s">
        <v>54</v>
      </c>
      <c r="AC26" s="92"/>
      <c r="AD26" s="89"/>
      <c r="AE26" s="220">
        <v>20000000</v>
      </c>
      <c r="AF26" s="135"/>
      <c r="AG26" s="129"/>
      <c r="AH26" s="129"/>
      <c r="AI26" s="129"/>
      <c r="AJ26" s="129"/>
      <c r="AK26" s="350"/>
      <c r="AL26" s="352"/>
    </row>
    <row r="27" spans="1:46" ht="78.75" x14ac:dyDescent="0.25">
      <c r="A27" s="85"/>
      <c r="B27" s="352"/>
      <c r="C27" s="92" t="s">
        <v>330</v>
      </c>
      <c r="D27" s="365"/>
      <c r="E27" s="83" t="s">
        <v>279</v>
      </c>
      <c r="F27" s="84">
        <v>2024130010032</v>
      </c>
      <c r="G27" s="352"/>
      <c r="H27" s="352"/>
      <c r="I27" s="352"/>
      <c r="J27" s="347"/>
      <c r="K27" s="131" t="s">
        <v>406</v>
      </c>
      <c r="L27" s="95"/>
      <c r="M27" s="92" t="s">
        <v>286</v>
      </c>
      <c r="N27" s="149">
        <v>1</v>
      </c>
      <c r="O27" s="225" t="s">
        <v>395</v>
      </c>
      <c r="P27" s="92"/>
      <c r="Q27" s="92"/>
      <c r="R27" s="92"/>
      <c r="S27" s="361"/>
      <c r="T27" s="361"/>
      <c r="U27" s="92" t="s">
        <v>292</v>
      </c>
      <c r="V27" s="347"/>
      <c r="W27" s="347"/>
      <c r="X27" s="92" t="s">
        <v>301</v>
      </c>
      <c r="Y27" s="93" t="s">
        <v>286</v>
      </c>
      <c r="Z27" s="97"/>
      <c r="AA27" s="139"/>
      <c r="AB27" s="92" t="s">
        <v>54</v>
      </c>
      <c r="AC27" s="92"/>
      <c r="AD27" s="89"/>
      <c r="AE27" s="221">
        <v>750000000</v>
      </c>
      <c r="AF27" s="136"/>
      <c r="AG27" s="130"/>
      <c r="AH27" s="130"/>
      <c r="AI27" s="130"/>
      <c r="AJ27" s="130"/>
      <c r="AK27" s="350"/>
      <c r="AL27" s="352"/>
    </row>
    <row r="28" spans="1:46" ht="105" customHeight="1" x14ac:dyDescent="0.25">
      <c r="A28" s="85"/>
      <c r="B28" s="352"/>
      <c r="C28" s="92" t="s">
        <v>330</v>
      </c>
      <c r="D28" s="365"/>
      <c r="E28" s="83" t="s">
        <v>279</v>
      </c>
      <c r="F28" s="84">
        <v>2024130010032</v>
      </c>
      <c r="G28" s="352"/>
      <c r="H28" s="352"/>
      <c r="I28" s="352"/>
      <c r="J28" s="347"/>
      <c r="K28" s="131" t="s">
        <v>407</v>
      </c>
      <c r="L28" s="95"/>
      <c r="M28" s="92" t="s">
        <v>286</v>
      </c>
      <c r="N28" s="149">
        <v>1</v>
      </c>
      <c r="O28" s="225" t="s">
        <v>395</v>
      </c>
      <c r="P28" s="92"/>
      <c r="Q28" s="92"/>
      <c r="R28" s="92"/>
      <c r="S28" s="361"/>
      <c r="T28" s="361"/>
      <c r="U28" s="92" t="s">
        <v>292</v>
      </c>
      <c r="V28" s="347"/>
      <c r="W28" s="347"/>
      <c r="X28" s="92" t="s">
        <v>301</v>
      </c>
      <c r="Y28" s="93" t="s">
        <v>286</v>
      </c>
      <c r="Z28" s="97"/>
      <c r="AA28" s="139"/>
      <c r="AB28" s="92" t="s">
        <v>54</v>
      </c>
      <c r="AC28" s="92"/>
      <c r="AD28" s="89"/>
      <c r="AE28" s="221">
        <v>14878693876</v>
      </c>
      <c r="AF28" s="136"/>
      <c r="AG28" s="130"/>
      <c r="AH28" s="130"/>
      <c r="AI28" s="130"/>
      <c r="AJ28" s="130"/>
      <c r="AK28" s="350"/>
      <c r="AL28" s="352"/>
    </row>
    <row r="29" spans="1:46" ht="127.5" customHeight="1" x14ac:dyDescent="0.25">
      <c r="A29" s="85"/>
      <c r="B29" s="85" t="s">
        <v>249</v>
      </c>
      <c r="C29" s="92" t="s">
        <v>330</v>
      </c>
      <c r="D29" s="90" t="s">
        <v>243</v>
      </c>
      <c r="E29" s="83" t="s">
        <v>279</v>
      </c>
      <c r="F29" s="84">
        <v>2024130010032</v>
      </c>
      <c r="G29" s="352"/>
      <c r="H29" s="85" t="s">
        <v>313</v>
      </c>
      <c r="I29" s="346" t="s">
        <v>319</v>
      </c>
      <c r="J29" s="362">
        <v>0.1</v>
      </c>
      <c r="K29" s="229" t="s">
        <v>408</v>
      </c>
      <c r="L29" s="229"/>
      <c r="M29" s="92" t="s">
        <v>286</v>
      </c>
      <c r="N29" s="149">
        <v>1</v>
      </c>
      <c r="O29" s="225" t="s">
        <v>395</v>
      </c>
      <c r="P29" s="92"/>
      <c r="Q29" s="92"/>
      <c r="R29" s="92"/>
      <c r="S29" s="361"/>
      <c r="T29" s="361"/>
      <c r="U29" s="92" t="s">
        <v>292</v>
      </c>
      <c r="V29" s="347"/>
      <c r="W29" s="347"/>
      <c r="X29" s="92" t="s">
        <v>362</v>
      </c>
      <c r="Y29" s="93" t="s">
        <v>286</v>
      </c>
      <c r="Z29" s="97"/>
      <c r="AA29" s="139"/>
      <c r="AB29" s="92" t="s">
        <v>54</v>
      </c>
      <c r="AC29" s="92"/>
      <c r="AD29" s="89"/>
      <c r="AE29" s="221">
        <v>30000000</v>
      </c>
      <c r="AF29" s="136"/>
      <c r="AG29" s="130"/>
      <c r="AH29" s="130"/>
      <c r="AI29" s="130"/>
      <c r="AJ29" s="130"/>
      <c r="AK29" s="350"/>
      <c r="AL29" s="352"/>
      <c r="AT29" t="s">
        <v>214</v>
      </c>
    </row>
    <row r="30" spans="1:46" ht="78.75" customHeight="1" x14ac:dyDescent="0.25">
      <c r="A30" s="85"/>
      <c r="B30" s="85" t="s">
        <v>249</v>
      </c>
      <c r="C30" s="92" t="s">
        <v>330</v>
      </c>
      <c r="D30" s="90" t="s">
        <v>244</v>
      </c>
      <c r="E30" s="83" t="s">
        <v>279</v>
      </c>
      <c r="F30" s="84">
        <v>2024130010032</v>
      </c>
      <c r="G30" s="352"/>
      <c r="H30" s="85" t="s">
        <v>313</v>
      </c>
      <c r="I30" s="352"/>
      <c r="J30" s="347"/>
      <c r="K30" s="229" t="s">
        <v>409</v>
      </c>
      <c r="L30" s="229"/>
      <c r="M30" s="89"/>
      <c r="N30" s="150">
        <v>1</v>
      </c>
      <c r="O30" s="225" t="s">
        <v>395</v>
      </c>
      <c r="P30" s="92"/>
      <c r="Q30" s="92"/>
      <c r="R30" s="92"/>
      <c r="S30" s="361"/>
      <c r="T30" s="361"/>
      <c r="U30" s="92" t="s">
        <v>292</v>
      </c>
      <c r="V30" s="347"/>
      <c r="W30" s="347"/>
      <c r="X30" s="92" t="s">
        <v>301</v>
      </c>
      <c r="Y30" s="94"/>
      <c r="Z30" s="92"/>
      <c r="AA30" s="139"/>
      <c r="AB30" s="92"/>
      <c r="AC30" s="92"/>
      <c r="AD30" s="89"/>
      <c r="AE30" s="232">
        <v>1000000000</v>
      </c>
      <c r="AF30" s="137"/>
      <c r="AG30" s="119"/>
      <c r="AH30" s="119"/>
      <c r="AI30" s="119"/>
      <c r="AJ30" s="119"/>
      <c r="AK30" s="350"/>
      <c r="AL30" s="352"/>
      <c r="AT30" t="s">
        <v>215</v>
      </c>
    </row>
    <row r="31" spans="1:46" ht="87" customHeight="1" x14ac:dyDescent="0.25">
      <c r="A31" s="85"/>
      <c r="B31" s="85"/>
      <c r="C31" s="92"/>
      <c r="D31" s="90"/>
      <c r="E31" s="83"/>
      <c r="F31" s="84"/>
      <c r="G31" s="352"/>
      <c r="H31" s="85"/>
      <c r="I31" s="352"/>
      <c r="J31" s="347"/>
      <c r="K31" s="229" t="s">
        <v>410</v>
      </c>
      <c r="L31" s="229"/>
      <c r="M31" s="89"/>
      <c r="N31" s="150">
        <v>1</v>
      </c>
      <c r="O31" s="225"/>
      <c r="P31" s="92"/>
      <c r="Q31" s="92"/>
      <c r="R31" s="92"/>
      <c r="S31" s="361"/>
      <c r="T31" s="361"/>
      <c r="U31" s="92"/>
      <c r="V31" s="347"/>
      <c r="W31" s="347"/>
      <c r="X31" s="92"/>
      <c r="Y31" s="94"/>
      <c r="Z31" s="92"/>
      <c r="AA31" s="139"/>
      <c r="AB31" s="92"/>
      <c r="AC31" s="92"/>
      <c r="AD31" s="89"/>
      <c r="AE31" s="232">
        <v>257000000</v>
      </c>
      <c r="AF31" s="137"/>
      <c r="AG31" s="119"/>
      <c r="AH31" s="119"/>
      <c r="AI31" s="119"/>
      <c r="AJ31" s="119"/>
      <c r="AK31" s="350"/>
      <c r="AL31" s="352"/>
    </row>
    <row r="32" spans="1:46" ht="91.5" customHeight="1" x14ac:dyDescent="0.25">
      <c r="A32" s="85"/>
      <c r="B32" s="85"/>
      <c r="C32" s="92"/>
      <c r="D32" s="90"/>
      <c r="E32" s="83"/>
      <c r="F32" s="84"/>
      <c r="G32" s="352"/>
      <c r="H32" s="85"/>
      <c r="I32" s="352"/>
      <c r="J32" s="347"/>
      <c r="K32" s="228" t="s">
        <v>411</v>
      </c>
      <c r="L32" s="228"/>
      <c r="M32" s="89"/>
      <c r="N32" s="150">
        <v>1</v>
      </c>
      <c r="O32" s="225" t="s">
        <v>395</v>
      </c>
      <c r="P32" s="92"/>
      <c r="Q32" s="92"/>
      <c r="R32" s="92"/>
      <c r="S32" s="361"/>
      <c r="T32" s="361"/>
      <c r="U32" s="92"/>
      <c r="V32" s="347"/>
      <c r="W32" s="347"/>
      <c r="X32" s="92"/>
      <c r="Y32" s="94"/>
      <c r="Z32" s="92"/>
      <c r="AA32" s="139"/>
      <c r="AB32" s="92"/>
      <c r="AC32" s="92"/>
      <c r="AD32" s="89"/>
      <c r="AE32" s="232">
        <v>2000000000</v>
      </c>
      <c r="AF32" s="137"/>
      <c r="AG32" s="119"/>
      <c r="AH32" s="119"/>
      <c r="AI32" s="119"/>
      <c r="AJ32" s="119"/>
      <c r="AK32" s="350"/>
      <c r="AL32" s="352"/>
    </row>
    <row r="33" spans="1:43" ht="91.5" customHeight="1" x14ac:dyDescent="0.25">
      <c r="A33" s="85"/>
      <c r="B33" s="85"/>
      <c r="C33" s="92"/>
      <c r="D33" s="90"/>
      <c r="E33" s="83"/>
      <c r="F33" s="84"/>
      <c r="G33" s="352"/>
      <c r="H33" s="85"/>
      <c r="I33" s="352"/>
      <c r="J33" s="347"/>
      <c r="K33" s="231" t="s">
        <v>412</v>
      </c>
      <c r="L33" s="230"/>
      <c r="M33" s="89"/>
      <c r="N33" s="150">
        <v>1</v>
      </c>
      <c r="O33" s="225" t="s">
        <v>395</v>
      </c>
      <c r="P33" s="92"/>
      <c r="Q33" s="92"/>
      <c r="R33" s="92"/>
      <c r="S33" s="361"/>
      <c r="T33" s="361"/>
      <c r="U33" s="92"/>
      <c r="V33" s="347"/>
      <c r="W33" s="347"/>
      <c r="X33" s="92"/>
      <c r="Y33" s="94"/>
      <c r="Z33" s="92"/>
      <c r="AA33" s="139"/>
      <c r="AB33" s="92"/>
      <c r="AC33" s="92"/>
      <c r="AD33" s="89"/>
      <c r="AE33" s="232">
        <v>400000000</v>
      </c>
      <c r="AF33" s="137"/>
      <c r="AG33" s="119"/>
      <c r="AH33" s="119"/>
      <c r="AI33" s="119"/>
      <c r="AJ33" s="119"/>
      <c r="AK33" s="350"/>
      <c r="AL33" s="352"/>
    </row>
    <row r="34" spans="1:43" ht="90" customHeight="1" x14ac:dyDescent="0.25">
      <c r="A34" s="85"/>
      <c r="B34" s="85" t="s">
        <v>249</v>
      </c>
      <c r="C34" s="92" t="s">
        <v>330</v>
      </c>
      <c r="D34" s="85" t="s">
        <v>245</v>
      </c>
      <c r="E34" s="83" t="s">
        <v>279</v>
      </c>
      <c r="F34" s="84">
        <v>2024130010032</v>
      </c>
      <c r="G34" s="353"/>
      <c r="H34" s="85" t="s">
        <v>313</v>
      </c>
      <c r="I34" s="353"/>
      <c r="J34" s="348"/>
      <c r="K34" s="231" t="s">
        <v>413</v>
      </c>
      <c r="L34" s="230"/>
      <c r="M34" s="89"/>
      <c r="N34" s="150">
        <v>1</v>
      </c>
      <c r="O34" s="225" t="s">
        <v>395</v>
      </c>
      <c r="P34" s="92"/>
      <c r="Q34" s="92"/>
      <c r="R34" s="92"/>
      <c r="S34" s="361"/>
      <c r="T34" s="361"/>
      <c r="U34" s="92" t="s">
        <v>292</v>
      </c>
      <c r="V34" s="348"/>
      <c r="W34" s="348"/>
      <c r="X34" s="92" t="s">
        <v>301</v>
      </c>
      <c r="Y34" s="94"/>
      <c r="Z34" s="92"/>
      <c r="AA34" s="139"/>
      <c r="AB34" s="89"/>
      <c r="AC34" s="92"/>
      <c r="AD34" s="89"/>
      <c r="AE34" s="232">
        <v>200000000</v>
      </c>
      <c r="AF34" s="137"/>
      <c r="AG34" s="120"/>
      <c r="AH34" s="120"/>
      <c r="AI34" s="120"/>
      <c r="AJ34" s="120"/>
      <c r="AK34" s="351"/>
      <c r="AL34" s="353"/>
    </row>
    <row r="35" spans="1:43" s="192" customFormat="1" ht="24.75" thickBot="1" x14ac:dyDescent="0.45">
      <c r="A35" s="193"/>
      <c r="B35" s="193"/>
      <c r="C35" s="181"/>
      <c r="D35" s="193"/>
      <c r="E35" s="194"/>
      <c r="F35" s="195"/>
      <c r="G35" s="196"/>
      <c r="H35" s="193"/>
      <c r="I35" s="196"/>
      <c r="J35" s="406"/>
      <c r="K35" s="406"/>
      <c r="L35" s="406"/>
      <c r="M35" s="406"/>
      <c r="N35" s="406"/>
      <c r="O35" s="240"/>
      <c r="P35" s="181"/>
      <c r="Q35" s="181"/>
      <c r="R35" s="181"/>
      <c r="S35" s="197"/>
      <c r="T35" s="197"/>
      <c r="U35" s="181"/>
      <c r="V35" s="198"/>
      <c r="W35" s="198"/>
      <c r="X35" s="181"/>
      <c r="Y35" s="199"/>
      <c r="Z35" s="181"/>
      <c r="AA35" s="185"/>
      <c r="AB35" s="200"/>
      <c r="AC35" s="181"/>
      <c r="AD35" s="200"/>
      <c r="AE35" s="222"/>
      <c r="AF35" s="201"/>
      <c r="AG35" s="198"/>
      <c r="AH35" s="198"/>
      <c r="AI35" s="198"/>
      <c r="AJ35" s="198"/>
      <c r="AK35" s="202"/>
      <c r="AL35" s="196"/>
      <c r="AM35" s="205">
        <f>AM10</f>
        <v>87778071341.449982</v>
      </c>
      <c r="AN35" s="205">
        <f>AN10</f>
        <v>66055522651.799995</v>
      </c>
      <c r="AO35" s="205">
        <f>AO10</f>
        <v>66055522651.799995</v>
      </c>
      <c r="AP35" s="205"/>
      <c r="AQ35" s="205"/>
    </row>
    <row r="36" spans="1:43" ht="76.150000000000006" customHeight="1" thickBot="1" x14ac:dyDescent="0.3">
      <c r="A36" s="358" t="s">
        <v>232</v>
      </c>
      <c r="B36" s="76" t="s">
        <v>250</v>
      </c>
      <c r="C36" s="92" t="s">
        <v>330</v>
      </c>
      <c r="D36" s="78" t="s">
        <v>246</v>
      </c>
      <c r="E36" s="390" t="s">
        <v>280</v>
      </c>
      <c r="F36" s="79">
        <v>2024130010023</v>
      </c>
      <c r="G36" s="358" t="s">
        <v>293</v>
      </c>
      <c r="H36" s="76" t="s">
        <v>294</v>
      </c>
      <c r="I36" s="76" t="s">
        <v>296</v>
      </c>
      <c r="J36" s="140">
        <v>0.65</v>
      </c>
      <c r="K36" s="76" t="s">
        <v>364</v>
      </c>
      <c r="L36" s="77"/>
      <c r="M36" s="76" t="s">
        <v>298</v>
      </c>
      <c r="N36" s="151">
        <v>1</v>
      </c>
      <c r="O36" s="418">
        <v>271626</v>
      </c>
      <c r="P36" s="80"/>
      <c r="Q36" s="80"/>
      <c r="R36" s="80"/>
      <c r="S36" s="381" t="s">
        <v>303</v>
      </c>
      <c r="T36" s="381" t="s">
        <v>306</v>
      </c>
      <c r="U36" s="394" t="s">
        <v>292</v>
      </c>
      <c r="V36" s="358" t="s">
        <v>299</v>
      </c>
      <c r="W36" s="358" t="s">
        <v>300</v>
      </c>
      <c r="X36" s="80" t="s">
        <v>301</v>
      </c>
      <c r="Y36" s="80" t="s">
        <v>302</v>
      </c>
      <c r="Z36" s="81"/>
      <c r="AA36" s="76"/>
      <c r="AB36" s="80" t="s">
        <v>54</v>
      </c>
      <c r="AC36" s="80"/>
      <c r="AD36" s="77"/>
      <c r="AE36" s="233">
        <v>1100000000</v>
      </c>
      <c r="AF36" s="132"/>
      <c r="AG36" s="81"/>
      <c r="AH36" s="81"/>
      <c r="AI36" s="81"/>
      <c r="AJ36" s="81"/>
      <c r="AK36" s="359" t="s">
        <v>367</v>
      </c>
      <c r="AL36" s="358" t="s">
        <v>368</v>
      </c>
    </row>
    <row r="37" spans="1:43" ht="127.5" customHeight="1" thickBot="1" x14ac:dyDescent="0.3">
      <c r="A37" s="358"/>
      <c r="B37" s="76"/>
      <c r="C37" s="92" t="s">
        <v>330</v>
      </c>
      <c r="D37" s="378" t="s">
        <v>247</v>
      </c>
      <c r="E37" s="391"/>
      <c r="F37" s="79"/>
      <c r="G37" s="358"/>
      <c r="H37" s="358" t="s">
        <v>295</v>
      </c>
      <c r="I37" s="358" t="s">
        <v>297</v>
      </c>
      <c r="J37" s="395">
        <v>0.35</v>
      </c>
      <c r="K37" s="217" t="s">
        <v>388</v>
      </c>
      <c r="L37" s="77"/>
      <c r="M37" s="80" t="s">
        <v>298</v>
      </c>
      <c r="N37" s="151">
        <v>1</v>
      </c>
      <c r="O37" s="418">
        <v>139000000</v>
      </c>
      <c r="P37" s="80"/>
      <c r="Q37" s="80"/>
      <c r="R37" s="80"/>
      <c r="S37" s="382"/>
      <c r="T37" s="382"/>
      <c r="U37" s="394"/>
      <c r="V37" s="358"/>
      <c r="W37" s="358"/>
      <c r="X37" s="80" t="s">
        <v>362</v>
      </c>
      <c r="Y37" s="80" t="s">
        <v>365</v>
      </c>
      <c r="Z37" s="82"/>
      <c r="AA37" s="76"/>
      <c r="AB37" s="80" t="s">
        <v>54</v>
      </c>
      <c r="AC37" s="80"/>
      <c r="AD37" s="77"/>
      <c r="AE37" s="234">
        <v>1002000000</v>
      </c>
      <c r="AF37" s="132"/>
      <c r="AG37" s="82"/>
      <c r="AH37" s="82"/>
      <c r="AI37" s="82"/>
      <c r="AJ37" s="82"/>
      <c r="AK37" s="359"/>
      <c r="AL37" s="358"/>
    </row>
    <row r="38" spans="1:43" ht="135.75" customHeight="1" thickBot="1" x14ac:dyDescent="0.3">
      <c r="A38" s="358"/>
      <c r="B38" s="76"/>
      <c r="C38" s="92"/>
      <c r="D38" s="379"/>
      <c r="E38" s="391"/>
      <c r="F38" s="79"/>
      <c r="G38" s="358"/>
      <c r="H38" s="358"/>
      <c r="I38" s="358"/>
      <c r="J38" s="396"/>
      <c r="K38" s="218" t="s">
        <v>389</v>
      </c>
      <c r="L38" s="77"/>
      <c r="M38" s="80" t="s">
        <v>298</v>
      </c>
      <c r="N38" s="151">
        <v>1</v>
      </c>
      <c r="O38" s="225" t="s">
        <v>395</v>
      </c>
      <c r="P38" s="80"/>
      <c r="Q38" s="80"/>
      <c r="R38" s="80"/>
      <c r="S38" s="382"/>
      <c r="T38" s="382"/>
      <c r="U38" s="394"/>
      <c r="V38" s="358"/>
      <c r="W38" s="358"/>
      <c r="X38" s="80" t="s">
        <v>301</v>
      </c>
      <c r="Y38" s="80" t="s">
        <v>302</v>
      </c>
      <c r="Z38" s="82"/>
      <c r="AA38" s="76"/>
      <c r="AB38" s="80" t="s">
        <v>54</v>
      </c>
      <c r="AC38" s="80"/>
      <c r="AD38" s="77"/>
      <c r="AE38" s="235">
        <v>500000000</v>
      </c>
      <c r="AF38" s="132"/>
      <c r="AG38" s="82"/>
      <c r="AH38" s="82"/>
      <c r="AI38" s="82"/>
      <c r="AJ38" s="82"/>
      <c r="AK38" s="359"/>
      <c r="AL38" s="358"/>
      <c r="AM38" s="204">
        <v>11034189128.68</v>
      </c>
      <c r="AN38" s="204">
        <v>10160919085</v>
      </c>
      <c r="AO38" s="204">
        <v>10160919085</v>
      </c>
      <c r="AP38" s="206">
        <f>AN38/AM38</f>
        <v>0.92085779630057252</v>
      </c>
      <c r="AQ38" s="206">
        <f>AO38/AM38</f>
        <v>0.92085779630057252</v>
      </c>
    </row>
    <row r="39" spans="1:43" ht="107.25" customHeight="1" thickBot="1" x14ac:dyDescent="0.3">
      <c r="A39" s="358"/>
      <c r="B39" s="76" t="s">
        <v>250</v>
      </c>
      <c r="C39" s="92" t="s">
        <v>330</v>
      </c>
      <c r="D39" s="380"/>
      <c r="E39" s="392"/>
      <c r="F39" s="79">
        <v>2024130010023</v>
      </c>
      <c r="G39" s="358"/>
      <c r="H39" s="358"/>
      <c r="I39" s="358"/>
      <c r="J39" s="397"/>
      <c r="K39" s="218" t="s">
        <v>390</v>
      </c>
      <c r="L39" s="77"/>
      <c r="M39" s="80" t="s">
        <v>298</v>
      </c>
      <c r="N39" s="151">
        <v>1</v>
      </c>
      <c r="O39" s="225" t="s">
        <v>395</v>
      </c>
      <c r="P39" s="80"/>
      <c r="Q39" s="80"/>
      <c r="R39" s="80"/>
      <c r="S39" s="383"/>
      <c r="T39" s="383"/>
      <c r="U39" s="394"/>
      <c r="V39" s="358"/>
      <c r="W39" s="358"/>
      <c r="X39" s="80" t="s">
        <v>301</v>
      </c>
      <c r="Y39" s="80" t="s">
        <v>302</v>
      </c>
      <c r="Z39" s="82"/>
      <c r="AA39" s="76"/>
      <c r="AB39" s="80" t="s">
        <v>54</v>
      </c>
      <c r="AC39" s="80"/>
      <c r="AD39" s="77"/>
      <c r="AE39" s="236">
        <v>5110215776.3199997</v>
      </c>
      <c r="AF39" s="132"/>
      <c r="AG39" s="82"/>
      <c r="AH39" s="82"/>
      <c r="AI39" s="82"/>
      <c r="AJ39" s="82"/>
      <c r="AK39" s="359"/>
      <c r="AL39" s="358"/>
    </row>
    <row r="40" spans="1:43" s="192" customFormat="1" ht="79.150000000000006" customHeight="1" thickBot="1" x14ac:dyDescent="0.45">
      <c r="A40" s="180"/>
      <c r="B40" s="180"/>
      <c r="C40" s="181"/>
      <c r="D40" s="182"/>
      <c r="E40" s="183"/>
      <c r="F40" s="184"/>
      <c r="G40" s="180"/>
      <c r="H40" s="180"/>
      <c r="I40" s="180"/>
      <c r="J40" s="406"/>
      <c r="K40" s="406"/>
      <c r="L40" s="406"/>
      <c r="M40" s="406"/>
      <c r="N40" s="406"/>
      <c r="O40" s="241"/>
      <c r="P40" s="186"/>
      <c r="Q40" s="186"/>
      <c r="R40" s="186"/>
      <c r="S40" s="187"/>
      <c r="T40" s="187"/>
      <c r="U40" s="186"/>
      <c r="V40" s="180"/>
      <c r="W40" s="180"/>
      <c r="X40" s="186"/>
      <c r="Y40" s="186"/>
      <c r="Z40" s="188"/>
      <c r="AA40" s="180"/>
      <c r="AB40" s="186"/>
      <c r="AC40" s="186"/>
      <c r="AD40" s="189"/>
      <c r="AE40" s="237"/>
      <c r="AF40" s="190"/>
      <c r="AG40" s="188"/>
      <c r="AH40" s="188"/>
      <c r="AI40" s="188"/>
      <c r="AJ40" s="188"/>
      <c r="AK40" s="191"/>
      <c r="AL40" s="180"/>
      <c r="AM40" s="205">
        <f>AM38</f>
        <v>11034189128.68</v>
      </c>
      <c r="AN40" s="205">
        <f>AN38</f>
        <v>10160919085</v>
      </c>
      <c r="AO40" s="205">
        <f>AO38</f>
        <v>10160919085</v>
      </c>
    </row>
    <row r="41" spans="1:43" ht="145.5" customHeight="1" thickBot="1" x14ac:dyDescent="0.3">
      <c r="A41" s="67" t="s">
        <v>233</v>
      </c>
      <c r="B41" s="356" t="s">
        <v>251</v>
      </c>
      <c r="C41" s="92" t="s">
        <v>330</v>
      </c>
      <c r="D41" s="386" t="s">
        <v>248</v>
      </c>
      <c r="E41" s="356" t="s">
        <v>281</v>
      </c>
      <c r="F41" s="388">
        <v>2024130010022</v>
      </c>
      <c r="G41" s="356" t="s">
        <v>282</v>
      </c>
      <c r="H41" s="67" t="s">
        <v>283</v>
      </c>
      <c r="I41" s="356" t="s">
        <v>285</v>
      </c>
      <c r="J41" s="398">
        <v>1</v>
      </c>
      <c r="K41" s="223" t="s">
        <v>391</v>
      </c>
      <c r="L41" s="73"/>
      <c r="M41" s="74" t="s">
        <v>286</v>
      </c>
      <c r="N41" s="146">
        <v>1</v>
      </c>
      <c r="O41" s="225" t="s">
        <v>395</v>
      </c>
      <c r="P41" s="74"/>
      <c r="Q41" s="74"/>
      <c r="R41" s="74"/>
      <c r="S41" s="384" t="s">
        <v>304</v>
      </c>
      <c r="T41" s="384" t="s">
        <v>305</v>
      </c>
      <c r="U41" s="393" t="s">
        <v>292</v>
      </c>
      <c r="V41" s="356" t="s">
        <v>287</v>
      </c>
      <c r="W41" s="356" t="s">
        <v>288</v>
      </c>
      <c r="X41" s="74" t="s">
        <v>289</v>
      </c>
      <c r="Y41" s="74" t="s">
        <v>290</v>
      </c>
      <c r="Z41" s="75"/>
      <c r="AA41" s="67"/>
      <c r="AB41" s="74" t="s">
        <v>54</v>
      </c>
      <c r="AC41" s="74"/>
      <c r="AD41" s="73"/>
      <c r="AE41" s="238">
        <v>918126117.21000004</v>
      </c>
      <c r="AF41" s="133"/>
      <c r="AG41" s="75"/>
      <c r="AH41" s="75"/>
      <c r="AI41" s="75"/>
      <c r="AJ41" s="75"/>
      <c r="AK41" s="354" t="s">
        <v>366</v>
      </c>
      <c r="AL41" s="356" t="s">
        <v>369</v>
      </c>
    </row>
    <row r="42" spans="1:43" ht="163.5" customHeight="1" thickBot="1" x14ac:dyDescent="0.3">
      <c r="A42" s="68" t="s">
        <v>234</v>
      </c>
      <c r="B42" s="357"/>
      <c r="C42" s="92" t="s">
        <v>330</v>
      </c>
      <c r="D42" s="387"/>
      <c r="E42" s="357"/>
      <c r="F42" s="389"/>
      <c r="G42" s="357"/>
      <c r="H42" s="384" t="s">
        <v>284</v>
      </c>
      <c r="I42" s="357"/>
      <c r="J42" s="399"/>
      <c r="K42" s="224" t="s">
        <v>392</v>
      </c>
      <c r="L42" s="69"/>
      <c r="M42" s="70" t="s">
        <v>286</v>
      </c>
      <c r="N42" s="146">
        <v>1</v>
      </c>
      <c r="O42" s="226">
        <v>0</v>
      </c>
      <c r="P42" s="74"/>
      <c r="Q42" s="74"/>
      <c r="R42" s="74"/>
      <c r="S42" s="385"/>
      <c r="T42" s="385"/>
      <c r="U42" s="360"/>
      <c r="V42" s="357"/>
      <c r="W42" s="360"/>
      <c r="X42" s="70" t="s">
        <v>289</v>
      </c>
      <c r="Y42" s="70" t="s">
        <v>291</v>
      </c>
      <c r="Z42" s="71"/>
      <c r="AA42" s="68"/>
      <c r="AB42" s="70" t="s">
        <v>54</v>
      </c>
      <c r="AC42" s="70"/>
      <c r="AD42" s="69"/>
      <c r="AE42" s="239">
        <v>1200000000</v>
      </c>
      <c r="AF42" s="134"/>
      <c r="AG42" s="71"/>
      <c r="AH42" s="71"/>
      <c r="AI42" s="71"/>
      <c r="AJ42" s="71"/>
      <c r="AK42" s="355"/>
      <c r="AL42" s="357"/>
      <c r="AM42" s="204">
        <v>2043273428.8</v>
      </c>
      <c r="AN42" s="204">
        <v>1828644027.8</v>
      </c>
      <c r="AO42" s="204">
        <v>1828644027.8</v>
      </c>
      <c r="AP42" s="206">
        <f>AN42/AM42</f>
        <v>0.89495806191438099</v>
      </c>
      <c r="AQ42" s="206">
        <f>AO42/AM42</f>
        <v>0.89495806191438099</v>
      </c>
    </row>
    <row r="43" spans="1:43" ht="163.5" customHeight="1" thickBot="1" x14ac:dyDescent="0.3">
      <c r="A43" s="68"/>
      <c r="B43" s="357"/>
      <c r="C43" s="92"/>
      <c r="D43" s="387"/>
      <c r="E43" s="357"/>
      <c r="F43" s="389"/>
      <c r="G43" s="357"/>
      <c r="H43" s="385"/>
      <c r="I43" s="357"/>
      <c r="J43" s="399"/>
      <c r="K43" s="224" t="s">
        <v>393</v>
      </c>
      <c r="L43" s="69"/>
      <c r="M43" s="70"/>
      <c r="N43" s="146">
        <v>1</v>
      </c>
      <c r="O43" s="225" t="s">
        <v>395</v>
      </c>
      <c r="P43" s="74"/>
      <c r="Q43" s="74"/>
      <c r="R43" s="74"/>
      <c r="S43" s="385"/>
      <c r="T43" s="385"/>
      <c r="U43" s="360"/>
      <c r="V43" s="357"/>
      <c r="W43" s="360"/>
      <c r="X43" s="70"/>
      <c r="Y43" s="70"/>
      <c r="Z43" s="71"/>
      <c r="AA43" s="68"/>
      <c r="AB43" s="70"/>
      <c r="AC43" s="70"/>
      <c r="AD43" s="69"/>
      <c r="AE43" s="239">
        <v>500000000</v>
      </c>
      <c r="AF43" s="134"/>
      <c r="AG43" s="71"/>
      <c r="AH43" s="71"/>
      <c r="AI43" s="71"/>
      <c r="AJ43" s="71"/>
      <c r="AK43" s="355"/>
      <c r="AL43" s="357"/>
      <c r="AM43" s="204"/>
      <c r="AN43" s="204"/>
      <c r="AO43" s="204"/>
      <c r="AP43" s="206"/>
      <c r="AQ43" s="206"/>
    </row>
    <row r="44" spans="1:43" ht="146.25" customHeight="1" thickBot="1" x14ac:dyDescent="0.3">
      <c r="A44" s="68" t="s">
        <v>235</v>
      </c>
      <c r="B44" s="357"/>
      <c r="C44" s="92" t="s">
        <v>330</v>
      </c>
      <c r="D44" s="387"/>
      <c r="E44" s="357"/>
      <c r="F44" s="389"/>
      <c r="G44" s="357"/>
      <c r="H44" s="356"/>
      <c r="I44" s="357"/>
      <c r="J44" s="393"/>
      <c r="K44" s="224" t="s">
        <v>394</v>
      </c>
      <c r="L44" s="69"/>
      <c r="M44" s="70" t="s">
        <v>286</v>
      </c>
      <c r="N44" s="146">
        <v>1</v>
      </c>
      <c r="O44" s="226" t="s">
        <v>395</v>
      </c>
      <c r="P44" s="74"/>
      <c r="Q44" s="74"/>
      <c r="R44" s="74"/>
      <c r="S44" s="356"/>
      <c r="T44" s="356"/>
      <c r="U44" s="360"/>
      <c r="V44" s="357"/>
      <c r="W44" s="360"/>
      <c r="X44" s="70" t="s">
        <v>289</v>
      </c>
      <c r="Y44" s="70" t="s">
        <v>291</v>
      </c>
      <c r="Z44" s="72"/>
      <c r="AA44" s="68"/>
      <c r="AB44" s="70" t="s">
        <v>54</v>
      </c>
      <c r="AC44" s="70"/>
      <c r="AD44" s="69"/>
      <c r="AE44" s="239">
        <v>1000000000</v>
      </c>
      <c r="AF44" s="134"/>
      <c r="AG44" s="72"/>
      <c r="AH44" s="72"/>
      <c r="AI44" s="72"/>
      <c r="AJ44" s="72"/>
      <c r="AK44" s="355"/>
      <c r="AL44" s="357"/>
    </row>
    <row r="45" spans="1:43" x14ac:dyDescent="0.25">
      <c r="AM45" s="207"/>
      <c r="AN45" s="207"/>
      <c r="AO45" s="207"/>
    </row>
    <row r="46" spans="1:43" s="192" customFormat="1" ht="24" x14ac:dyDescent="0.4">
      <c r="J46" s="406"/>
      <c r="K46" s="406"/>
      <c r="L46" s="406"/>
      <c r="M46" s="406"/>
      <c r="N46" s="406"/>
      <c r="O46" s="242"/>
      <c r="P46" s="162"/>
      <c r="Q46" s="162"/>
      <c r="R46" s="162"/>
      <c r="AA46" s="209"/>
      <c r="AC46" s="162"/>
      <c r="AE46" s="215"/>
      <c r="AF46" s="345"/>
      <c r="AG46" s="345"/>
      <c r="AH46" s="345"/>
      <c r="AI46" s="345"/>
      <c r="AJ46" s="345"/>
      <c r="AK46" s="345"/>
      <c r="AL46" s="345"/>
      <c r="AM46" s="205">
        <f>AM42</f>
        <v>2043273428.8</v>
      </c>
      <c r="AN46" s="205">
        <f t="shared" ref="AN46:AO46" si="1">AN42</f>
        <v>1828644027.8</v>
      </c>
      <c r="AO46" s="205">
        <f t="shared" si="1"/>
        <v>1828644027.8</v>
      </c>
    </row>
    <row r="48" spans="1:43" ht="24" x14ac:dyDescent="0.4">
      <c r="AP48" s="208"/>
      <c r="AQ48" s="208"/>
    </row>
    <row r="49" spans="15:43" ht="24" x14ac:dyDescent="0.4">
      <c r="O49" s="242"/>
      <c r="AK49" s="192" t="s">
        <v>386</v>
      </c>
      <c r="AM49" s="205">
        <f>SUM(AM46+AM40+AM35)</f>
        <v>100855533898.92998</v>
      </c>
      <c r="AN49" s="205">
        <f t="shared" ref="AN49:AO49" si="2">SUM(AN46+AN40+AN35)</f>
        <v>78045085764.599991</v>
      </c>
      <c r="AO49" s="205">
        <f t="shared" si="2"/>
        <v>78045085764.599991</v>
      </c>
      <c r="AP49" s="208">
        <f>AN49/AM49</f>
        <v>0.77383047560693152</v>
      </c>
      <c r="AQ49" s="208">
        <f>AO49/AM49</f>
        <v>0.77383047560693152</v>
      </c>
    </row>
  </sheetData>
  <mergeCells count="77">
    <mergeCell ref="J35:N35"/>
    <mergeCell ref="J40:N40"/>
    <mergeCell ref="J46:N46"/>
    <mergeCell ref="J15:J19"/>
    <mergeCell ref="H9:H12"/>
    <mergeCell ref="F15:F19"/>
    <mergeCell ref="H15:H19"/>
    <mergeCell ref="D20:D23"/>
    <mergeCell ref="D24:D28"/>
    <mergeCell ref="I15:I19"/>
    <mergeCell ref="U41:U44"/>
    <mergeCell ref="I37:I39"/>
    <mergeCell ref="H37:H39"/>
    <mergeCell ref="U36:U39"/>
    <mergeCell ref="V36:V39"/>
    <mergeCell ref="I41:I44"/>
    <mergeCell ref="V41:V44"/>
    <mergeCell ref="S36:S39"/>
    <mergeCell ref="S41:S44"/>
    <mergeCell ref="T41:T44"/>
    <mergeCell ref="T36:T39"/>
    <mergeCell ref="J37:J39"/>
    <mergeCell ref="J41:J44"/>
    <mergeCell ref="A36:A39"/>
    <mergeCell ref="B41:B44"/>
    <mergeCell ref="D41:D44"/>
    <mergeCell ref="E41:E44"/>
    <mergeCell ref="F41:F44"/>
    <mergeCell ref="E36:E39"/>
    <mergeCell ref="G41:G44"/>
    <mergeCell ref="G36:G39"/>
    <mergeCell ref="D37:D39"/>
    <mergeCell ref="H42:H44"/>
    <mergeCell ref="C3:AK3"/>
    <mergeCell ref="C4:AK4"/>
    <mergeCell ref="C5:AL5"/>
    <mergeCell ref="A6:W7"/>
    <mergeCell ref="A5:B5"/>
    <mergeCell ref="A1:B4"/>
    <mergeCell ref="X6:AC7"/>
    <mergeCell ref="AE6:AL7"/>
    <mergeCell ref="C1:AK1"/>
    <mergeCell ref="C2:AK2"/>
    <mergeCell ref="A15:A19"/>
    <mergeCell ref="C15:C19"/>
    <mergeCell ref="D15:D19"/>
    <mergeCell ref="E15:E19"/>
    <mergeCell ref="B9:B28"/>
    <mergeCell ref="D9:D11"/>
    <mergeCell ref="D13:D14"/>
    <mergeCell ref="T9:T34"/>
    <mergeCell ref="S9:S34"/>
    <mergeCell ref="G9:G34"/>
    <mergeCell ref="I9:I12"/>
    <mergeCell ref="I29:I34"/>
    <mergeCell ref="I13:I14"/>
    <mergeCell ref="H13:H14"/>
    <mergeCell ref="H20:H23"/>
    <mergeCell ref="I20:I23"/>
    <mergeCell ref="H24:H28"/>
    <mergeCell ref="I24:I28"/>
    <mergeCell ref="J29:J34"/>
    <mergeCell ref="J9:J12"/>
    <mergeCell ref="J13:J14"/>
    <mergeCell ref="J20:J23"/>
    <mergeCell ref="J24:J28"/>
    <mergeCell ref="AF46:AL46"/>
    <mergeCell ref="V9:V34"/>
    <mergeCell ref="W9:W34"/>
    <mergeCell ref="AK9:AK34"/>
    <mergeCell ref="AL9:AL34"/>
    <mergeCell ref="AK41:AK44"/>
    <mergeCell ref="AL41:AL44"/>
    <mergeCell ref="W36:W39"/>
    <mergeCell ref="AK36:AK39"/>
    <mergeCell ref="AL36:AL39"/>
    <mergeCell ref="W41:W44"/>
  </mergeCells>
  <dataValidations count="1">
    <dataValidation type="list" allowBlank="1" showInputMessage="1" showErrorMessage="1" sqref="L47:L142 L9:L34 L36:L39 L41:L45" xr:uid="{53F5AFE7-0648-4BC3-B595-23D9432F3963}">
      <formula1>$AT$9:$AT$30</formula1>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3BF56AEF-E26E-4674-BF29-26E9E58D49F0}">
          <x14:formula1>
            <xm:f>ANEXO1!$A$2:$A$21</xm:f>
          </x14:formula1>
          <xm:sqref>AA9:AA97</xm:sqref>
        </x14:dataValidation>
        <x14:dataValidation type="list" allowBlank="1" showInputMessage="1" showErrorMessage="1" xr:uid="{585F26FA-142C-4EF2-9E2D-B1B94565E479}">
          <x14:formula1>
            <xm:f>ANEXO1!$F$2:$F$7</xm:f>
          </x14:formula1>
          <xm:sqref>AB9:AB106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G27"/>
  <sheetViews>
    <sheetView zoomScale="90" zoomScaleNormal="90" workbookViewId="0">
      <selection activeCell="A7" sqref="A7"/>
    </sheetView>
  </sheetViews>
  <sheetFormatPr baseColWidth="10" defaultColWidth="10.85546875" defaultRowHeight="15" x14ac:dyDescent="0.25"/>
  <cols>
    <col min="1" max="1" width="20.7109375" customWidth="1"/>
    <col min="2" max="2" width="25" customWidth="1"/>
    <col min="3" max="3" width="19.5703125" customWidth="1"/>
    <col min="4" max="4" width="20.42578125" customWidth="1"/>
    <col min="5" max="6" width="22.85546875" customWidth="1"/>
    <col min="7" max="7" width="25.28515625" customWidth="1"/>
  </cols>
  <sheetData>
    <row r="2" spans="1:7" x14ac:dyDescent="0.25">
      <c r="A2" s="415" t="s">
        <v>37</v>
      </c>
      <c r="B2" s="416"/>
      <c r="C2" s="416"/>
      <c r="D2" s="416"/>
      <c r="E2" s="416"/>
      <c r="F2" s="416"/>
      <c r="G2" s="417"/>
    </row>
    <row r="3" spans="1:7" s="6" customFormat="1" x14ac:dyDescent="0.25">
      <c r="A3" s="30" t="s">
        <v>38</v>
      </c>
      <c r="B3" s="412" t="s">
        <v>39</v>
      </c>
      <c r="C3" s="412"/>
      <c r="D3" s="412"/>
      <c r="E3" s="412"/>
      <c r="F3" s="412"/>
      <c r="G3" s="32" t="s">
        <v>40</v>
      </c>
    </row>
    <row r="4" spans="1:7" ht="12.75" customHeight="1" x14ac:dyDescent="0.25">
      <c r="A4" s="33">
        <v>45489</v>
      </c>
      <c r="B4" s="413" t="s">
        <v>224</v>
      </c>
      <c r="C4" s="413"/>
      <c r="D4" s="413"/>
      <c r="E4" s="413"/>
      <c r="F4" s="413"/>
      <c r="G4" s="34" t="s">
        <v>225</v>
      </c>
    </row>
    <row r="5" spans="1:7" ht="12.75" customHeight="1" x14ac:dyDescent="0.25">
      <c r="A5" s="35"/>
      <c r="B5" s="413"/>
      <c r="C5" s="413"/>
      <c r="D5" s="413"/>
      <c r="E5" s="413"/>
      <c r="F5" s="413"/>
      <c r="G5" s="34"/>
    </row>
    <row r="6" spans="1:7" x14ac:dyDescent="0.25">
      <c r="A6" s="35"/>
      <c r="B6" s="414"/>
      <c r="C6" s="414"/>
      <c r="D6" s="414"/>
      <c r="E6" s="414"/>
      <c r="F6" s="414"/>
      <c r="G6" s="37"/>
    </row>
    <row r="7" spans="1:7" x14ac:dyDescent="0.25">
      <c r="A7" s="35"/>
      <c r="B7" s="414"/>
      <c r="C7" s="414"/>
      <c r="D7" s="414"/>
      <c r="E7" s="414"/>
      <c r="F7" s="414"/>
      <c r="G7" s="37"/>
    </row>
    <row r="8" spans="1:7" x14ac:dyDescent="0.25">
      <c r="A8" s="35"/>
      <c r="B8" s="36"/>
      <c r="C8" s="36"/>
      <c r="D8" s="36"/>
      <c r="E8" s="36"/>
      <c r="F8" s="36"/>
      <c r="G8" s="37"/>
    </row>
    <row r="9" spans="1:7" x14ac:dyDescent="0.25">
      <c r="A9" s="408" t="s">
        <v>226</v>
      </c>
      <c r="B9" s="409"/>
      <c r="C9" s="409"/>
      <c r="D9" s="409"/>
      <c r="E9" s="409"/>
      <c r="F9" s="409"/>
      <c r="G9" s="410"/>
    </row>
    <row r="10" spans="1:7" s="6" customFormat="1" x14ac:dyDescent="0.25">
      <c r="A10" s="31"/>
      <c r="B10" s="412" t="s">
        <v>41</v>
      </c>
      <c r="C10" s="412"/>
      <c r="D10" s="412" t="s">
        <v>42</v>
      </c>
      <c r="E10" s="412"/>
      <c r="F10" s="31" t="s">
        <v>38</v>
      </c>
      <c r="G10" s="31" t="s">
        <v>43</v>
      </c>
    </row>
    <row r="11" spans="1:7" x14ac:dyDescent="0.25">
      <c r="A11" s="38" t="s">
        <v>44</v>
      </c>
      <c r="B11" s="413" t="s">
        <v>45</v>
      </c>
      <c r="C11" s="413"/>
      <c r="D11" s="411" t="s">
        <v>46</v>
      </c>
      <c r="E11" s="411"/>
      <c r="F11" s="35" t="s">
        <v>79</v>
      </c>
      <c r="G11" s="37"/>
    </row>
    <row r="12" spans="1:7" x14ac:dyDescent="0.25">
      <c r="A12" s="38" t="s">
        <v>47</v>
      </c>
      <c r="B12" s="411" t="s">
        <v>48</v>
      </c>
      <c r="C12" s="411"/>
      <c r="D12" s="411" t="s">
        <v>80</v>
      </c>
      <c r="E12" s="411"/>
      <c r="F12" s="35" t="s">
        <v>79</v>
      </c>
      <c r="G12" s="37"/>
    </row>
    <row r="13" spans="1:7" x14ac:dyDescent="0.25">
      <c r="A13" s="38" t="s">
        <v>49</v>
      </c>
      <c r="B13" s="411" t="s">
        <v>48</v>
      </c>
      <c r="C13" s="411"/>
      <c r="D13" s="411" t="s">
        <v>80</v>
      </c>
      <c r="E13" s="411"/>
      <c r="F13" s="35" t="s">
        <v>79</v>
      </c>
      <c r="G13" s="37"/>
    </row>
    <row r="14" spans="1:7" ht="45" customHeight="1" x14ac:dyDescent="0.25"/>
    <row r="15" spans="1:7" ht="45" customHeight="1" x14ac:dyDescent="0.25"/>
    <row r="16" spans="1:7" ht="45" customHeight="1" x14ac:dyDescent="0.25"/>
    <row r="17" ht="45" customHeight="1" x14ac:dyDescent="0.25"/>
    <row r="18" ht="45" customHeight="1" x14ac:dyDescent="0.25"/>
    <row r="19" ht="45" customHeight="1" x14ac:dyDescent="0.25"/>
    <row r="20" ht="45" customHeight="1" x14ac:dyDescent="0.25"/>
    <row r="21" ht="45" customHeight="1" x14ac:dyDescent="0.25"/>
    <row r="22" ht="45" customHeight="1" x14ac:dyDescent="0.25"/>
    <row r="23" ht="45" customHeight="1" x14ac:dyDescent="0.25"/>
    <row r="24" ht="45" customHeight="1" x14ac:dyDescent="0.25"/>
    <row r="25" ht="45" customHeight="1" x14ac:dyDescent="0.25"/>
    <row r="26" ht="45" customHeight="1" x14ac:dyDescent="0.25"/>
    <row r="27" ht="45" customHeight="1" x14ac:dyDescent="0.25"/>
  </sheetData>
  <mergeCells count="15">
    <mergeCell ref="B7:F7"/>
    <mergeCell ref="A2:G2"/>
    <mergeCell ref="B3:F3"/>
    <mergeCell ref="B4:F4"/>
    <mergeCell ref="B5:F5"/>
    <mergeCell ref="B6:F6"/>
    <mergeCell ref="A9:G9"/>
    <mergeCell ref="B13:C13"/>
    <mergeCell ref="D13:E13"/>
    <mergeCell ref="B10:C10"/>
    <mergeCell ref="D10:E10"/>
    <mergeCell ref="B11:C11"/>
    <mergeCell ref="D11:E11"/>
    <mergeCell ref="B12:C12"/>
    <mergeCell ref="D12:E12"/>
  </mergeCells>
  <phoneticPr fontId="16"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5"/>
  <sheetViews>
    <sheetView workbookViewId="0">
      <selection activeCell="A3" sqref="A3"/>
    </sheetView>
  </sheetViews>
  <sheetFormatPr baseColWidth="10" defaultColWidth="10.85546875" defaultRowHeight="15" x14ac:dyDescent="0.25"/>
  <cols>
    <col min="1" max="1" width="55.42578125" customWidth="1"/>
    <col min="5" max="5" width="20" customWidth="1"/>
    <col min="6" max="6" width="34.7109375" customWidth="1"/>
  </cols>
  <sheetData>
    <row r="1" spans="1:6" ht="52.5" customHeight="1" x14ac:dyDescent="0.25">
      <c r="A1" s="28" t="s">
        <v>50</v>
      </c>
      <c r="E1" s="7" t="s">
        <v>51</v>
      </c>
      <c r="F1" s="7" t="s">
        <v>52</v>
      </c>
    </row>
    <row r="2" spans="1:6" ht="25.5" customHeight="1" x14ac:dyDescent="0.25">
      <c r="A2" s="27" t="s">
        <v>53</v>
      </c>
      <c r="E2" s="8">
        <v>0</v>
      </c>
      <c r="F2" s="9" t="s">
        <v>54</v>
      </c>
    </row>
    <row r="3" spans="1:6" ht="45" customHeight="1" x14ac:dyDescent="0.25">
      <c r="A3" s="27" t="s">
        <v>55</v>
      </c>
      <c r="E3" s="8">
        <v>1</v>
      </c>
      <c r="F3" s="9" t="s">
        <v>56</v>
      </c>
    </row>
    <row r="4" spans="1:6" ht="45" customHeight="1" x14ac:dyDescent="0.25">
      <c r="A4" s="27" t="s">
        <v>57</v>
      </c>
      <c r="E4" s="8">
        <v>2</v>
      </c>
      <c r="F4" s="9" t="s">
        <v>58</v>
      </c>
    </row>
    <row r="5" spans="1:6" ht="45" customHeight="1" x14ac:dyDescent="0.25">
      <c r="A5" s="27" t="s">
        <v>59</v>
      </c>
      <c r="E5" s="8">
        <v>3</v>
      </c>
      <c r="F5" s="9" t="s">
        <v>60</v>
      </c>
    </row>
    <row r="6" spans="1:6" ht="45" customHeight="1" x14ac:dyDescent="0.25">
      <c r="A6" s="27" t="s">
        <v>61</v>
      </c>
      <c r="E6" s="8">
        <v>4</v>
      </c>
      <c r="F6" s="9" t="s">
        <v>62</v>
      </c>
    </row>
    <row r="7" spans="1:6" ht="45" customHeight="1" x14ac:dyDescent="0.25">
      <c r="A7" s="27" t="s">
        <v>63</v>
      </c>
      <c r="E7" s="8">
        <v>5</v>
      </c>
      <c r="F7" s="9" t="s">
        <v>64</v>
      </c>
    </row>
    <row r="8" spans="1:6" ht="45" customHeight="1" x14ac:dyDescent="0.25">
      <c r="A8" s="27" t="s">
        <v>65</v>
      </c>
    </row>
    <row r="9" spans="1:6" ht="45" customHeight="1" x14ac:dyDescent="0.25">
      <c r="A9" s="27" t="s">
        <v>66</v>
      </c>
    </row>
    <row r="10" spans="1:6" ht="45" customHeight="1" x14ac:dyDescent="0.25">
      <c r="A10" s="27" t="s">
        <v>67</v>
      </c>
    </row>
    <row r="11" spans="1:6" ht="45" customHeight="1" x14ac:dyDescent="0.25">
      <c r="A11" s="27" t="s">
        <v>68</v>
      </c>
    </row>
    <row r="12" spans="1:6" ht="45" customHeight="1" x14ac:dyDescent="0.25">
      <c r="A12" s="27" t="s">
        <v>69</v>
      </c>
    </row>
    <row r="13" spans="1:6" ht="45" customHeight="1" x14ac:dyDescent="0.25">
      <c r="A13" s="27" t="s">
        <v>70</v>
      </c>
    </row>
    <row r="14" spans="1:6" ht="45" customHeight="1" x14ac:dyDescent="0.25">
      <c r="A14" s="27" t="s">
        <v>71</v>
      </c>
    </row>
    <row r="15" spans="1:6" ht="45" customHeight="1" x14ac:dyDescent="0.25">
      <c r="A15" s="27" t="s">
        <v>72</v>
      </c>
    </row>
    <row r="16" spans="1:6" ht="45" customHeight="1" x14ac:dyDescent="0.25">
      <c r="A16" s="27" t="s">
        <v>73</v>
      </c>
    </row>
    <row r="17" spans="1:1" ht="45" customHeight="1" x14ac:dyDescent="0.25">
      <c r="A17" s="27" t="s">
        <v>74</v>
      </c>
    </row>
    <row r="18" spans="1:1" ht="45" customHeight="1" x14ac:dyDescent="0.25">
      <c r="A18" s="27" t="s">
        <v>75</v>
      </c>
    </row>
    <row r="19" spans="1:1" ht="45" customHeight="1" x14ac:dyDescent="0.25">
      <c r="A19" s="27" t="s">
        <v>76</v>
      </c>
    </row>
    <row r="20" spans="1:1" ht="45" customHeight="1" x14ac:dyDescent="0.25">
      <c r="A20" s="27" t="s">
        <v>77</v>
      </c>
    </row>
    <row r="21" spans="1:1" ht="45" customHeight="1" x14ac:dyDescent="0.25">
      <c r="A21" s="27" t="s">
        <v>78</v>
      </c>
    </row>
    <row r="22" spans="1:1" ht="45" customHeight="1" x14ac:dyDescent="0.25"/>
    <row r="23" spans="1:1" ht="45" customHeight="1" x14ac:dyDescent="0.25"/>
    <row r="24" spans="1:1" ht="45" customHeight="1" x14ac:dyDescent="0.25"/>
    <row r="25" spans="1:1" ht="45" customHeight="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INSTRUCTIVO</vt:lpstr>
      <vt:lpstr>1. ESTRATÉGICO</vt:lpstr>
      <vt:lpstr>2. GESTIÓN-MIPG GIOVANA</vt:lpstr>
      <vt:lpstr>3. INVERSIÓN</vt:lpstr>
      <vt:lpstr>CONTROL DE CAMBIOS </vt:lpstr>
      <vt:lpstr>ANEXO1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mathias David</dc:creator>
  <cp:lastModifiedBy>Luis Fernando</cp:lastModifiedBy>
  <dcterms:created xsi:type="dcterms:W3CDTF">2024-07-04T17:50:33Z</dcterms:created>
  <dcterms:modified xsi:type="dcterms:W3CDTF">2025-04-08T18:37:24Z</dcterms:modified>
</cp:coreProperties>
</file>